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250023\Documents\"/>
    </mc:Choice>
  </mc:AlternateContent>
  <xr:revisionPtr revIDLastSave="0" documentId="13_ncr:1_{4E2A9E78-9723-441B-A005-11ADDAFB9DF5}" xr6:coauthVersionLast="47" xr6:coauthVersionMax="47" xr10:uidLastSave="{00000000-0000-0000-0000-000000000000}"/>
  <bookViews>
    <workbookView xWindow="-108" yWindow="-108" windowWidth="23256" windowHeight="13896" xr2:uid="{1E978A94-60DE-4539-93E7-CE1A587C5F90}"/>
  </bookViews>
  <sheets>
    <sheet name="目次" sheetId="1" r:id="rId1"/>
    <sheet name="表1" sheetId="2" r:id="rId2"/>
    <sheet name="表2" sheetId="3" r:id="rId3"/>
    <sheet name="表3‐1" sheetId="4" r:id="rId4"/>
    <sheet name="表3-2" sheetId="5" r:id="rId5"/>
    <sheet name="表3-3" sheetId="6" r:id="rId6"/>
    <sheet name="表4" sheetId="7" r:id="rId7"/>
    <sheet name="表5-1" sheetId="8" r:id="rId8"/>
    <sheet name="表5-2" sheetId="9" r:id="rId9"/>
    <sheet name="表5-3" sheetId="10" r:id="rId10"/>
    <sheet name="表5-4" sheetId="11" r:id="rId11"/>
    <sheet name="表5-5" sheetId="12" r:id="rId12"/>
    <sheet name="表5-6" sheetId="13" r:id="rId13"/>
    <sheet name="表5-7" sheetId="14" r:id="rId14"/>
    <sheet name="表5-8" sheetId="15" r:id="rId15"/>
    <sheet name="表6" sheetId="16" r:id="rId16"/>
    <sheet name="表7" sheetId="17" r:id="rId17"/>
    <sheet name="表8" sheetId="18" r:id="rId18"/>
    <sheet name="表9" sheetId="19" r:id="rId19"/>
    <sheet name="表10" sheetId="20" r:id="rId20"/>
    <sheet name="表11" sheetId="21" r:id="rId21"/>
    <sheet name="表12-1" sheetId="22" r:id="rId22"/>
    <sheet name="表12-2" sheetId="23" r:id="rId23"/>
    <sheet name="表12-3" sheetId="24" r:id="rId24"/>
    <sheet name="表12-4" sheetId="25" r:id="rId25"/>
  </sheets>
  <definedNames>
    <definedName name="_xlnm._FilterDatabase" localSheetId="1" hidden="1">表1!#REF!</definedName>
    <definedName name="_xlnm._FilterDatabase" localSheetId="2" hidden="1">表2!#REF!</definedName>
    <definedName name="_xlnm._FilterDatabase" localSheetId="3" hidden="1">表3‐1!#REF!</definedName>
    <definedName name="_xlnm._FilterDatabase" localSheetId="4" hidden="1">'表3-2'!#REF!</definedName>
    <definedName name="_xlnm._FilterDatabase" localSheetId="5" hidden="1">'表3-3'!#REF!</definedName>
    <definedName name="_xlnm.Print_Area" localSheetId="1">表1!$B$1:$AA$56</definedName>
    <definedName name="_xlnm.Print_Area" localSheetId="19">表10!$A$1:$F$23</definedName>
    <definedName name="_xlnm.Print_Area" localSheetId="20">表11!$B$2:$P$58</definedName>
    <definedName name="_xlnm.Print_Area" localSheetId="21">'表12-1'!$B$2:$G$21</definedName>
    <definedName name="_xlnm.Print_Area" localSheetId="22">'表12-2'!$B$1:$R$43</definedName>
    <definedName name="_xlnm.Print_Area" localSheetId="23">'表12-3'!$B$1:$S$43</definedName>
    <definedName name="_xlnm.Print_Area" localSheetId="24">'表12-4'!$B$1:$R$43</definedName>
    <definedName name="_xlnm.Print_Area" localSheetId="2">表2!$B$2:$AB$59</definedName>
    <definedName name="_xlnm.Print_Area" localSheetId="3">表3‐1!$B$2:$AB$59</definedName>
    <definedName name="_xlnm.Print_Area" localSheetId="4">'表3-2'!$B$2:$AB$59</definedName>
    <definedName name="_xlnm.Print_Area" localSheetId="5">'表3-3'!$B$2:$AB$59</definedName>
    <definedName name="_xlnm.Print_Area" localSheetId="6">表4!$B$2:$I$60</definedName>
    <definedName name="_xlnm.Print_Area" localSheetId="7">'表5-1'!$B$2:$F$41</definedName>
    <definedName name="_xlnm.Print_Area" localSheetId="8">'表5-2'!$B$2:$F$41</definedName>
    <definedName name="_xlnm.Print_Area" localSheetId="9">'表5-3'!$B$2:$F$41</definedName>
    <definedName name="_xlnm.Print_Area" localSheetId="10">'表5-4'!$B$2:$F$41</definedName>
    <definedName name="_xlnm.Print_Area" localSheetId="11">'表5-5'!$B$1:$K$39</definedName>
    <definedName name="_xlnm.Print_Area" localSheetId="12">'表5-6'!$B$1:$M$39</definedName>
    <definedName name="_xlnm.Print_Area" localSheetId="13">'表5-7'!$B$1:$N$39</definedName>
    <definedName name="_xlnm.Print_Area" localSheetId="14">'表5-8'!$B$2:$F$20</definedName>
    <definedName name="_xlnm.Print_Area" localSheetId="15">表6!$B$2:$G$41</definedName>
    <definedName name="_xlnm.Print_Area" localSheetId="16">表7!$B$1:$L$38</definedName>
    <definedName name="_xlnm.Print_Area" localSheetId="17">表8!$B$2:$E$21</definedName>
    <definedName name="_xlnm.Print_Area" localSheetId="18">表9!$B$2:$S$57</definedName>
    <definedName name="_xlnm.Print_Area" localSheetId="0">目次!$A$1:$D$108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2" i="25" l="1"/>
  <c r="K51" i="25"/>
  <c r="O49" i="25"/>
  <c r="O55" i="25" s="1"/>
  <c r="L49" i="25"/>
  <c r="L55" i="25" s="1"/>
  <c r="Q46" i="25"/>
  <c r="Q45" i="25"/>
  <c r="Q51" i="25" s="1"/>
  <c r="P45" i="25"/>
  <c r="P46" i="25" s="1"/>
  <c r="O45" i="25"/>
  <c r="O46" i="25" s="1"/>
  <c r="M45" i="25"/>
  <c r="M46" i="25" s="1"/>
  <c r="M52" i="25" s="1"/>
  <c r="L45" i="25"/>
  <c r="L46" i="25" s="1"/>
  <c r="K45" i="25"/>
  <c r="K46" i="25" s="1"/>
  <c r="I45" i="25"/>
  <c r="I46" i="25" s="1"/>
  <c r="I52" i="25" s="1"/>
  <c r="G45" i="25"/>
  <c r="G51" i="25" s="1"/>
  <c r="E45" i="25"/>
  <c r="E51" i="25" s="1"/>
  <c r="D45" i="25"/>
  <c r="D51" i="25" s="1"/>
  <c r="I43" i="25"/>
  <c r="Q42" i="25"/>
  <c r="Q49" i="25" s="1"/>
  <c r="Q55" i="25" s="1"/>
  <c r="P42" i="25"/>
  <c r="P49" i="25" s="1"/>
  <c r="P55" i="25" s="1"/>
  <c r="O42" i="25"/>
  <c r="M42" i="25"/>
  <c r="L42" i="25"/>
  <c r="K42" i="25"/>
  <c r="K49" i="25" s="1"/>
  <c r="K55" i="25" s="1"/>
  <c r="I42" i="25"/>
  <c r="I49" i="25" s="1"/>
  <c r="I55" i="25" s="1"/>
  <c r="G42" i="25"/>
  <c r="G49" i="25" s="1"/>
  <c r="G55" i="25" s="1"/>
  <c r="E42" i="25"/>
  <c r="E49" i="25" s="1"/>
  <c r="E55" i="25" s="1"/>
  <c r="D42" i="25"/>
  <c r="G43" i="25" s="1"/>
  <c r="Q40" i="25"/>
  <c r="Q48" i="25" s="1"/>
  <c r="Q54" i="25" s="1"/>
  <c r="P40" i="25"/>
  <c r="P48" i="25" s="1"/>
  <c r="P54" i="25" s="1"/>
  <c r="O40" i="25"/>
  <c r="O48" i="25" s="1"/>
  <c r="O54" i="25" s="1"/>
  <c r="M40" i="25"/>
  <c r="M48" i="25" s="1"/>
  <c r="M54" i="25" s="1"/>
  <c r="L40" i="25"/>
  <c r="L48" i="25" s="1"/>
  <c r="L54" i="25" s="1"/>
  <c r="K40" i="25"/>
  <c r="K48" i="25" s="1"/>
  <c r="K54" i="25" s="1"/>
  <c r="I40" i="25"/>
  <c r="I41" i="25" s="1"/>
  <c r="G40" i="25"/>
  <c r="G41" i="25" s="1"/>
  <c r="E40" i="25"/>
  <c r="E48" i="25" s="1"/>
  <c r="E54" i="25" s="1"/>
  <c r="D40" i="25"/>
  <c r="D48" i="25" s="1"/>
  <c r="D54" i="25" s="1"/>
  <c r="Q39" i="25"/>
  <c r="K39" i="25"/>
  <c r="J39" i="25"/>
  <c r="I39" i="25"/>
  <c r="G39" i="25"/>
  <c r="F39" i="25"/>
  <c r="U38" i="25"/>
  <c r="T38" i="25"/>
  <c r="R38" i="25"/>
  <c r="R39" i="25" s="1"/>
  <c r="N38" i="25"/>
  <c r="N39" i="25" s="1"/>
  <c r="J38" i="25"/>
  <c r="H38" i="25"/>
  <c r="F38" i="25"/>
  <c r="O39" i="25" s="1"/>
  <c r="Q37" i="25"/>
  <c r="O37" i="25"/>
  <c r="N37" i="25"/>
  <c r="I37" i="25"/>
  <c r="G37" i="25"/>
  <c r="F37" i="25"/>
  <c r="R36" i="25"/>
  <c r="R37" i="25" s="1"/>
  <c r="N36" i="25"/>
  <c r="T36" i="25" s="1"/>
  <c r="U36" i="25" s="1"/>
  <c r="J36" i="25"/>
  <c r="J37" i="25" s="1"/>
  <c r="H36" i="25"/>
  <c r="F36" i="25"/>
  <c r="M37" i="25" s="1"/>
  <c r="K35" i="25"/>
  <c r="J35" i="25"/>
  <c r="I35" i="25"/>
  <c r="G35" i="25"/>
  <c r="F35" i="25"/>
  <c r="J34" i="25"/>
  <c r="H34" i="25"/>
  <c r="F34" i="25"/>
  <c r="R34" i="25" s="1"/>
  <c r="R35" i="25" s="1"/>
  <c r="Q33" i="25"/>
  <c r="O33" i="25"/>
  <c r="I33" i="25"/>
  <c r="G33" i="25"/>
  <c r="F33" i="25"/>
  <c r="R32" i="25"/>
  <c r="N32" i="25"/>
  <c r="N33" i="25" s="1"/>
  <c r="J32" i="25"/>
  <c r="J42" i="25" s="1"/>
  <c r="H32" i="25"/>
  <c r="H42" i="25" s="1"/>
  <c r="H49" i="25" s="1"/>
  <c r="F32" i="25"/>
  <c r="M33" i="25" s="1"/>
  <c r="J31" i="25"/>
  <c r="I31" i="25"/>
  <c r="G31" i="25"/>
  <c r="F31" i="25"/>
  <c r="J30" i="25"/>
  <c r="J40" i="25" s="1"/>
  <c r="H30" i="25"/>
  <c r="H40" i="25" s="1"/>
  <c r="H48" i="25" s="1"/>
  <c r="F30" i="25"/>
  <c r="R30" i="25" s="1"/>
  <c r="Q29" i="25"/>
  <c r="O29" i="25"/>
  <c r="I29" i="25"/>
  <c r="G29" i="25"/>
  <c r="F29" i="25"/>
  <c r="T28" i="25"/>
  <c r="U28" i="25" s="1"/>
  <c r="R28" i="25"/>
  <c r="R45" i="25" s="1"/>
  <c r="N28" i="25"/>
  <c r="N29" i="25" s="1"/>
  <c r="J28" i="25"/>
  <c r="J29" i="25" s="1"/>
  <c r="H28" i="25"/>
  <c r="F28" i="25"/>
  <c r="F45" i="25" s="1"/>
  <c r="I27" i="25"/>
  <c r="G27" i="25"/>
  <c r="F27" i="25"/>
  <c r="J26" i="25"/>
  <c r="J27" i="25" s="1"/>
  <c r="H26" i="25"/>
  <c r="F26" i="25"/>
  <c r="K27" i="25" s="1"/>
  <c r="K25" i="25"/>
  <c r="J25" i="25"/>
  <c r="I25" i="25"/>
  <c r="G25" i="25"/>
  <c r="F25" i="25"/>
  <c r="R24" i="25"/>
  <c r="R25" i="25" s="1"/>
  <c r="J24" i="25"/>
  <c r="H24" i="25"/>
  <c r="F24" i="25"/>
  <c r="Q25" i="25" s="1"/>
  <c r="Q23" i="25"/>
  <c r="O23" i="25"/>
  <c r="K23" i="25"/>
  <c r="I23" i="25"/>
  <c r="G23" i="25"/>
  <c r="F23" i="25"/>
  <c r="R22" i="25"/>
  <c r="R23" i="25" s="1"/>
  <c r="N22" i="25"/>
  <c r="N23" i="25" s="1"/>
  <c r="J22" i="25"/>
  <c r="J23" i="25" s="1"/>
  <c r="H22" i="25"/>
  <c r="F22" i="25"/>
  <c r="M23" i="25" s="1"/>
  <c r="K21" i="25"/>
  <c r="J21" i="25"/>
  <c r="I21" i="25"/>
  <c r="G21" i="25"/>
  <c r="F21" i="25"/>
  <c r="J20" i="25"/>
  <c r="H20" i="25"/>
  <c r="F20" i="25"/>
  <c r="R20" i="25" s="1"/>
  <c r="R21" i="25" s="1"/>
  <c r="Q19" i="25"/>
  <c r="O19" i="25"/>
  <c r="K19" i="25"/>
  <c r="I19" i="25"/>
  <c r="G19" i="25"/>
  <c r="F19" i="25"/>
  <c r="U18" i="25"/>
  <c r="T18" i="25"/>
  <c r="R18" i="25"/>
  <c r="R19" i="25" s="1"/>
  <c r="N18" i="25"/>
  <c r="N19" i="25" s="1"/>
  <c r="J18" i="25"/>
  <c r="J19" i="25" s="1"/>
  <c r="H18" i="25"/>
  <c r="F18" i="25"/>
  <c r="M19" i="25" s="1"/>
  <c r="T19" i="25" s="1"/>
  <c r="U19" i="25" s="1"/>
  <c r="K17" i="25"/>
  <c r="I17" i="25"/>
  <c r="G17" i="25"/>
  <c r="F17" i="25"/>
  <c r="J16" i="25"/>
  <c r="J17" i="25" s="1"/>
  <c r="H16" i="25"/>
  <c r="H14" i="25" s="1"/>
  <c r="F16" i="25"/>
  <c r="R16" i="25" s="1"/>
  <c r="Q14" i="25"/>
  <c r="P14" i="25"/>
  <c r="O14" i="25"/>
  <c r="O15" i="25" s="1"/>
  <c r="M14" i="25"/>
  <c r="M15" i="25" s="1"/>
  <c r="L14" i="25"/>
  <c r="L51" i="25" s="1"/>
  <c r="K14" i="25"/>
  <c r="K15" i="25" s="1"/>
  <c r="I14" i="25"/>
  <c r="I15" i="25" s="1"/>
  <c r="G14" i="25"/>
  <c r="G15" i="25" s="1"/>
  <c r="F14" i="25"/>
  <c r="Q15" i="25" s="1"/>
  <c r="E14" i="25"/>
  <c r="B82" i="24"/>
  <c r="K55" i="24"/>
  <c r="Q54" i="24"/>
  <c r="O54" i="24"/>
  <c r="E54" i="24"/>
  <c r="G51" i="24"/>
  <c r="L49" i="24"/>
  <c r="L55" i="24" s="1"/>
  <c r="K49" i="24"/>
  <c r="I49" i="24"/>
  <c r="I55" i="24" s="1"/>
  <c r="G49" i="24"/>
  <c r="G55" i="24" s="1"/>
  <c r="Q48" i="24"/>
  <c r="P48" i="24"/>
  <c r="P54" i="24" s="1"/>
  <c r="O48" i="24"/>
  <c r="E48" i="24"/>
  <c r="D48" i="24"/>
  <c r="D54" i="24" s="1"/>
  <c r="O46" i="24"/>
  <c r="G46" i="24"/>
  <c r="G52" i="24" s="1"/>
  <c r="Q45" i="24"/>
  <c r="Q51" i="24" s="1"/>
  <c r="P45" i="24"/>
  <c r="P51" i="24" s="1"/>
  <c r="O45" i="24"/>
  <c r="M45" i="24"/>
  <c r="L45" i="24"/>
  <c r="L51" i="24" s="1"/>
  <c r="K45" i="24"/>
  <c r="I45" i="24"/>
  <c r="I51" i="24" s="1"/>
  <c r="G45" i="24"/>
  <c r="E45" i="24"/>
  <c r="E51" i="24" s="1"/>
  <c r="D45" i="24"/>
  <c r="D51" i="24" s="1"/>
  <c r="Q42" i="24"/>
  <c r="Q49" i="24" s="1"/>
  <c r="Q55" i="24" s="1"/>
  <c r="P42" i="24"/>
  <c r="P49" i="24" s="1"/>
  <c r="P55" i="24" s="1"/>
  <c r="O42" i="24"/>
  <c r="O49" i="24" s="1"/>
  <c r="O55" i="24" s="1"/>
  <c r="M42" i="24"/>
  <c r="L42" i="24"/>
  <c r="K42" i="24"/>
  <c r="I42" i="24"/>
  <c r="I43" i="24" s="1"/>
  <c r="G42" i="24"/>
  <c r="E42" i="24"/>
  <c r="E49" i="24" s="1"/>
  <c r="E55" i="24" s="1"/>
  <c r="D42" i="24"/>
  <c r="G43" i="24" s="1"/>
  <c r="Q40" i="24"/>
  <c r="Q41" i="24" s="1"/>
  <c r="P40" i="24"/>
  <c r="O40" i="24"/>
  <c r="O41" i="24" s="1"/>
  <c r="M40" i="24"/>
  <c r="M48" i="24" s="1"/>
  <c r="M54" i="24" s="1"/>
  <c r="L40" i="24"/>
  <c r="L48" i="24" s="1"/>
  <c r="L54" i="24" s="1"/>
  <c r="K40" i="24"/>
  <c r="K48" i="24" s="1"/>
  <c r="K54" i="24" s="1"/>
  <c r="I40" i="24"/>
  <c r="I48" i="24" s="1"/>
  <c r="I54" i="24" s="1"/>
  <c r="G40" i="24"/>
  <c r="G48" i="24" s="1"/>
  <c r="G54" i="24" s="1"/>
  <c r="F40" i="24"/>
  <c r="F48" i="24" s="1"/>
  <c r="E40" i="24"/>
  <c r="D40" i="24"/>
  <c r="S39" i="24"/>
  <c r="M39" i="24"/>
  <c r="J39" i="24"/>
  <c r="I39" i="24"/>
  <c r="G39" i="24"/>
  <c r="F39" i="24"/>
  <c r="S38" i="24"/>
  <c r="J38" i="24"/>
  <c r="H38" i="24"/>
  <c r="F38" i="24"/>
  <c r="Q39" i="24" s="1"/>
  <c r="S37" i="24"/>
  <c r="J37" i="24"/>
  <c r="I37" i="24"/>
  <c r="G37" i="24"/>
  <c r="F37" i="24"/>
  <c r="S36" i="24"/>
  <c r="J36" i="24"/>
  <c r="H36" i="24"/>
  <c r="F36" i="24"/>
  <c r="Q37" i="24" s="1"/>
  <c r="S35" i="24"/>
  <c r="R35" i="24"/>
  <c r="Q35" i="24"/>
  <c r="I35" i="24"/>
  <c r="G35" i="24"/>
  <c r="F35" i="24"/>
  <c r="S34" i="24"/>
  <c r="S40" i="24" s="1"/>
  <c r="S48" i="24" s="1"/>
  <c r="R34" i="24"/>
  <c r="J34" i="24"/>
  <c r="J35" i="24" s="1"/>
  <c r="H34" i="24"/>
  <c r="F34" i="24"/>
  <c r="O35" i="24" s="1"/>
  <c r="S33" i="24"/>
  <c r="Q33" i="24"/>
  <c r="O33" i="24"/>
  <c r="N33" i="24"/>
  <c r="M33" i="24"/>
  <c r="I33" i="24"/>
  <c r="G33" i="24"/>
  <c r="F33" i="24"/>
  <c r="S32" i="24"/>
  <c r="S42" i="24" s="1"/>
  <c r="S49" i="24" s="1"/>
  <c r="R32" i="24"/>
  <c r="N32" i="24"/>
  <c r="U32" i="24" s="1"/>
  <c r="V32" i="24" s="1"/>
  <c r="J32" i="24"/>
  <c r="H32" i="24"/>
  <c r="H42" i="24" s="1"/>
  <c r="H49" i="24" s="1"/>
  <c r="H55" i="24" s="1"/>
  <c r="F32" i="24"/>
  <c r="K33" i="24" s="1"/>
  <c r="S31" i="24"/>
  <c r="M31" i="24"/>
  <c r="J31" i="24"/>
  <c r="I31" i="24"/>
  <c r="G31" i="24"/>
  <c r="F31" i="24"/>
  <c r="S30" i="24"/>
  <c r="J30" i="24"/>
  <c r="J40" i="24" s="1"/>
  <c r="H30" i="24"/>
  <c r="H45" i="24" s="1"/>
  <c r="F30" i="24"/>
  <c r="Q31" i="24" s="1"/>
  <c r="S29" i="24"/>
  <c r="J29" i="24"/>
  <c r="I29" i="24"/>
  <c r="G29" i="24"/>
  <c r="F29" i="24"/>
  <c r="S28" i="24"/>
  <c r="S45" i="24" s="1"/>
  <c r="J28" i="24"/>
  <c r="H28" i="24"/>
  <c r="F28" i="24"/>
  <c r="F45" i="24" s="1"/>
  <c r="S27" i="24"/>
  <c r="R27" i="24"/>
  <c r="Q27" i="24"/>
  <c r="I27" i="24"/>
  <c r="G27" i="24"/>
  <c r="F27" i="24"/>
  <c r="S26" i="24"/>
  <c r="R26" i="24"/>
  <c r="J26" i="24"/>
  <c r="J27" i="24" s="1"/>
  <c r="H26" i="24"/>
  <c r="F26" i="24"/>
  <c r="O27" i="24" s="1"/>
  <c r="S25" i="24"/>
  <c r="Q25" i="24"/>
  <c r="O25" i="24"/>
  <c r="N25" i="24"/>
  <c r="M25" i="24"/>
  <c r="I25" i="24"/>
  <c r="G25" i="24"/>
  <c r="F25" i="24"/>
  <c r="S24" i="24"/>
  <c r="R24" i="24"/>
  <c r="R25" i="24" s="1"/>
  <c r="N24" i="24"/>
  <c r="U24" i="24" s="1"/>
  <c r="V24" i="24" s="1"/>
  <c r="J24" i="24"/>
  <c r="J25" i="24" s="1"/>
  <c r="H24" i="24"/>
  <c r="F24" i="24"/>
  <c r="K25" i="24" s="1"/>
  <c r="S23" i="24"/>
  <c r="M23" i="24"/>
  <c r="J23" i="24"/>
  <c r="I23" i="24"/>
  <c r="G23" i="24"/>
  <c r="F23" i="24"/>
  <c r="S22" i="24"/>
  <c r="J22" i="24"/>
  <c r="H22" i="24"/>
  <c r="H14" i="24" s="1"/>
  <c r="F22" i="24"/>
  <c r="Q23" i="24" s="1"/>
  <c r="S21" i="24"/>
  <c r="J21" i="24"/>
  <c r="I21" i="24"/>
  <c r="G21" i="24"/>
  <c r="F21" i="24"/>
  <c r="S20" i="24"/>
  <c r="J20" i="24"/>
  <c r="H20" i="24"/>
  <c r="F20" i="24"/>
  <c r="Q21" i="24" s="1"/>
  <c r="S19" i="24"/>
  <c r="R19" i="24"/>
  <c r="Q19" i="24"/>
  <c r="I19" i="24"/>
  <c r="G19" i="24"/>
  <c r="F19" i="24"/>
  <c r="S18" i="24"/>
  <c r="R18" i="24"/>
  <c r="J18" i="24"/>
  <c r="J19" i="24" s="1"/>
  <c r="H18" i="24"/>
  <c r="F18" i="24"/>
  <c r="O19" i="24" s="1"/>
  <c r="S17" i="24"/>
  <c r="Q17" i="24"/>
  <c r="O17" i="24"/>
  <c r="N17" i="24"/>
  <c r="M17" i="24"/>
  <c r="I17" i="24"/>
  <c r="G17" i="24"/>
  <c r="F17" i="24"/>
  <c r="S16" i="24"/>
  <c r="R16" i="24"/>
  <c r="N16" i="24"/>
  <c r="U16" i="24" s="1"/>
  <c r="V16" i="24" s="1"/>
  <c r="J16" i="24"/>
  <c r="H16" i="24"/>
  <c r="F16" i="24"/>
  <c r="K17" i="24" s="1"/>
  <c r="I15" i="24"/>
  <c r="G15" i="24"/>
  <c r="S14" i="24"/>
  <c r="Q14" i="24"/>
  <c r="Q15" i="24" s="1"/>
  <c r="P14" i="24"/>
  <c r="O14" i="24"/>
  <c r="O51" i="24" s="1"/>
  <c r="M14" i="24"/>
  <c r="M15" i="24" s="1"/>
  <c r="L14" i="24"/>
  <c r="K14" i="24"/>
  <c r="I14" i="24"/>
  <c r="G14" i="24"/>
  <c r="F14" i="24"/>
  <c r="E14" i="24"/>
  <c r="B82" i="23"/>
  <c r="D55" i="23"/>
  <c r="E54" i="23"/>
  <c r="H52" i="23"/>
  <c r="H51" i="23"/>
  <c r="F51" i="23"/>
  <c r="L49" i="23"/>
  <c r="L55" i="23" s="1"/>
  <c r="K49" i="23"/>
  <c r="K55" i="23" s="1"/>
  <c r="J49" i="23"/>
  <c r="J55" i="23" s="1"/>
  <c r="O48" i="23"/>
  <c r="O54" i="23" s="1"/>
  <c r="N48" i="23"/>
  <c r="N54" i="23" s="1"/>
  <c r="L48" i="23"/>
  <c r="L54" i="23" s="1"/>
  <c r="E48" i="23"/>
  <c r="P46" i="23"/>
  <c r="N46" i="23"/>
  <c r="P45" i="23"/>
  <c r="O45" i="23"/>
  <c r="N45" i="23"/>
  <c r="M45" i="23"/>
  <c r="L45" i="23"/>
  <c r="L46" i="23" s="1"/>
  <c r="K45" i="23"/>
  <c r="J45" i="23"/>
  <c r="J46" i="23" s="1"/>
  <c r="J52" i="23" s="1"/>
  <c r="H45" i="23"/>
  <c r="H46" i="23" s="1"/>
  <c r="F45" i="23"/>
  <c r="F46" i="23" s="1"/>
  <c r="F52" i="23" s="1"/>
  <c r="E45" i="23"/>
  <c r="E51" i="23" s="1"/>
  <c r="D45" i="23"/>
  <c r="D51" i="23" s="1"/>
  <c r="P42" i="23"/>
  <c r="P43" i="23" s="1"/>
  <c r="O42" i="23"/>
  <c r="O49" i="23" s="1"/>
  <c r="O55" i="23" s="1"/>
  <c r="N42" i="23"/>
  <c r="N43" i="23" s="1"/>
  <c r="L42" i="23"/>
  <c r="L43" i="23" s="1"/>
  <c r="K42" i="23"/>
  <c r="J42" i="23"/>
  <c r="J43" i="23" s="1"/>
  <c r="H42" i="23"/>
  <c r="H49" i="23" s="1"/>
  <c r="H55" i="23" s="1"/>
  <c r="F42" i="23"/>
  <c r="F49" i="23" s="1"/>
  <c r="F55" i="23" s="1"/>
  <c r="E42" i="23"/>
  <c r="E49" i="23" s="1"/>
  <c r="E55" i="23" s="1"/>
  <c r="D42" i="23"/>
  <c r="D49" i="23" s="1"/>
  <c r="I41" i="23"/>
  <c r="H41" i="23"/>
  <c r="F41" i="23"/>
  <c r="P40" i="23"/>
  <c r="P41" i="23" s="1"/>
  <c r="O40" i="23"/>
  <c r="N40" i="23"/>
  <c r="N41" i="23" s="1"/>
  <c r="L40" i="23"/>
  <c r="L41" i="23" s="1"/>
  <c r="K40" i="23"/>
  <c r="K48" i="23" s="1"/>
  <c r="K54" i="23" s="1"/>
  <c r="J40" i="23"/>
  <c r="J48" i="23" s="1"/>
  <c r="J54" i="23" s="1"/>
  <c r="I40" i="23"/>
  <c r="H40" i="23"/>
  <c r="H48" i="23" s="1"/>
  <c r="H54" i="23" s="1"/>
  <c r="F40" i="23"/>
  <c r="F48" i="23" s="1"/>
  <c r="F54" i="23" s="1"/>
  <c r="E40" i="23"/>
  <c r="D40" i="23"/>
  <c r="D48" i="23" s="1"/>
  <c r="D54" i="23" s="1"/>
  <c r="R39" i="23"/>
  <c r="P39" i="23"/>
  <c r="N39" i="23"/>
  <c r="M39" i="23"/>
  <c r="T39" i="23" s="1"/>
  <c r="U39" i="23" s="1"/>
  <c r="L39" i="23"/>
  <c r="J39" i="23"/>
  <c r="H39" i="23"/>
  <c r="F39" i="23"/>
  <c r="R38" i="23"/>
  <c r="Q38" i="23"/>
  <c r="Q39" i="23" s="1"/>
  <c r="M38" i="23"/>
  <c r="T38" i="23" s="1"/>
  <c r="U38" i="23" s="1"/>
  <c r="I38" i="23"/>
  <c r="I39" i="23" s="1"/>
  <c r="G38" i="23"/>
  <c r="G42" i="23" s="1"/>
  <c r="G49" i="23" s="1"/>
  <c r="G55" i="23" s="1"/>
  <c r="R37" i="23"/>
  <c r="P37" i="23"/>
  <c r="N37" i="23"/>
  <c r="M37" i="23"/>
  <c r="L37" i="23"/>
  <c r="J37" i="23"/>
  <c r="T37" i="23" s="1"/>
  <c r="U37" i="23" s="1"/>
  <c r="I37" i="23"/>
  <c r="H37" i="23"/>
  <c r="F37" i="23"/>
  <c r="R36" i="23"/>
  <c r="Q36" i="23"/>
  <c r="Q37" i="23" s="1"/>
  <c r="M36" i="23"/>
  <c r="T36" i="23" s="1"/>
  <c r="U36" i="23" s="1"/>
  <c r="I36" i="23"/>
  <c r="G36" i="23"/>
  <c r="R35" i="23"/>
  <c r="Q35" i="23"/>
  <c r="P35" i="23"/>
  <c r="N35" i="23"/>
  <c r="L35" i="23"/>
  <c r="J35" i="23"/>
  <c r="H35" i="23"/>
  <c r="F35" i="23"/>
  <c r="R34" i="23"/>
  <c r="R42" i="23" s="1"/>
  <c r="R49" i="23" s="1"/>
  <c r="Q34" i="23"/>
  <c r="Q42" i="23" s="1"/>
  <c r="M34" i="23"/>
  <c r="I34" i="23"/>
  <c r="I35" i="23" s="1"/>
  <c r="G34" i="23"/>
  <c r="R33" i="23"/>
  <c r="P33" i="23"/>
  <c r="N33" i="23"/>
  <c r="M33" i="23"/>
  <c r="L33" i="23"/>
  <c r="J33" i="23"/>
  <c r="I33" i="23"/>
  <c r="H33" i="23"/>
  <c r="F33" i="23"/>
  <c r="R32" i="23"/>
  <c r="Q32" i="23"/>
  <c r="Q33" i="23" s="1"/>
  <c r="M32" i="23"/>
  <c r="M42" i="23" s="1"/>
  <c r="I32" i="23"/>
  <c r="I42" i="23" s="1"/>
  <c r="I43" i="23" s="1"/>
  <c r="G32" i="23"/>
  <c r="R31" i="23"/>
  <c r="P31" i="23"/>
  <c r="N31" i="23"/>
  <c r="L31" i="23"/>
  <c r="J31" i="23"/>
  <c r="I31" i="23"/>
  <c r="H31" i="23"/>
  <c r="F31" i="23"/>
  <c r="T30" i="23"/>
  <c r="U30" i="23" s="1"/>
  <c r="R30" i="23"/>
  <c r="Q30" i="23"/>
  <c r="Q31" i="23" s="1"/>
  <c r="M30" i="23"/>
  <c r="M31" i="23" s="1"/>
  <c r="T31" i="23" s="1"/>
  <c r="U31" i="23" s="1"/>
  <c r="I30" i="23"/>
  <c r="G30" i="23"/>
  <c r="G40" i="23" s="1"/>
  <c r="R29" i="23"/>
  <c r="P29" i="23"/>
  <c r="N29" i="23"/>
  <c r="M29" i="23"/>
  <c r="L29" i="23"/>
  <c r="J29" i="23"/>
  <c r="H29" i="23"/>
  <c r="F29" i="23"/>
  <c r="R28" i="23"/>
  <c r="Q28" i="23"/>
  <c r="M28" i="23"/>
  <c r="T28" i="23" s="1"/>
  <c r="U28" i="23" s="1"/>
  <c r="I28" i="23"/>
  <c r="G28" i="23"/>
  <c r="G45" i="23" s="1"/>
  <c r="R27" i="23"/>
  <c r="P27" i="23"/>
  <c r="N27" i="23"/>
  <c r="L27" i="23"/>
  <c r="T27" i="23" s="1"/>
  <c r="U27" i="23" s="1"/>
  <c r="J27" i="23"/>
  <c r="I27" i="23"/>
  <c r="H27" i="23"/>
  <c r="F27" i="23"/>
  <c r="U26" i="23"/>
  <c r="T26" i="23"/>
  <c r="R26" i="23"/>
  <c r="Q26" i="23"/>
  <c r="Q27" i="23" s="1"/>
  <c r="M26" i="23"/>
  <c r="M27" i="23" s="1"/>
  <c r="I26" i="23"/>
  <c r="G26" i="23"/>
  <c r="R25" i="23"/>
  <c r="Q25" i="23"/>
  <c r="P25" i="23"/>
  <c r="N25" i="23"/>
  <c r="L25" i="23"/>
  <c r="J25" i="23"/>
  <c r="H25" i="23"/>
  <c r="F25" i="23"/>
  <c r="R24" i="23"/>
  <c r="Q24" i="23"/>
  <c r="M24" i="23"/>
  <c r="M14" i="23" s="1"/>
  <c r="M15" i="23" s="1"/>
  <c r="I24" i="23"/>
  <c r="I25" i="23" s="1"/>
  <c r="G24" i="23"/>
  <c r="R23" i="23"/>
  <c r="P23" i="23"/>
  <c r="N23" i="23"/>
  <c r="M23" i="23"/>
  <c r="L23" i="23"/>
  <c r="J23" i="23"/>
  <c r="T23" i="23" s="1"/>
  <c r="U23" i="23" s="1"/>
  <c r="I23" i="23"/>
  <c r="H23" i="23"/>
  <c r="F23" i="23"/>
  <c r="T22" i="23"/>
  <c r="U22" i="23" s="1"/>
  <c r="R22" i="23"/>
  <c r="Q22" i="23"/>
  <c r="Q23" i="23" s="1"/>
  <c r="M22" i="23"/>
  <c r="I22" i="23"/>
  <c r="G22" i="23"/>
  <c r="R21" i="23"/>
  <c r="Q21" i="23"/>
  <c r="P21" i="23"/>
  <c r="N21" i="23"/>
  <c r="L21" i="23"/>
  <c r="J21" i="23"/>
  <c r="H21" i="23"/>
  <c r="F21" i="23"/>
  <c r="T20" i="23"/>
  <c r="U20" i="23" s="1"/>
  <c r="R20" i="23"/>
  <c r="Q20" i="23"/>
  <c r="M20" i="23"/>
  <c r="M21" i="23" s="1"/>
  <c r="T21" i="23" s="1"/>
  <c r="U21" i="23" s="1"/>
  <c r="I20" i="23"/>
  <c r="I21" i="23" s="1"/>
  <c r="G20" i="23"/>
  <c r="R19" i="23"/>
  <c r="P19" i="23"/>
  <c r="N19" i="23"/>
  <c r="M19" i="23"/>
  <c r="L19" i="23"/>
  <c r="J19" i="23"/>
  <c r="H19" i="23"/>
  <c r="F19" i="23"/>
  <c r="R18" i="23"/>
  <c r="Q18" i="23"/>
  <c r="Q19" i="23" s="1"/>
  <c r="M18" i="23"/>
  <c r="T18" i="23" s="1"/>
  <c r="U18" i="23" s="1"/>
  <c r="I18" i="23"/>
  <c r="G18" i="23"/>
  <c r="R17" i="23"/>
  <c r="P17" i="23"/>
  <c r="N17" i="23"/>
  <c r="L17" i="23"/>
  <c r="J17" i="23"/>
  <c r="I17" i="23"/>
  <c r="H17" i="23"/>
  <c r="F17" i="23"/>
  <c r="T16" i="23"/>
  <c r="U16" i="23" s="1"/>
  <c r="R16" i="23"/>
  <c r="Q16" i="23"/>
  <c r="Q17" i="23" s="1"/>
  <c r="M16" i="23"/>
  <c r="M17" i="23" s="1"/>
  <c r="T17" i="23" s="1"/>
  <c r="U17" i="23" s="1"/>
  <c r="I16" i="23"/>
  <c r="G16" i="23"/>
  <c r="G14" i="23" s="1"/>
  <c r="P15" i="23"/>
  <c r="L15" i="23"/>
  <c r="J15" i="23"/>
  <c r="H15" i="23"/>
  <c r="R14" i="23"/>
  <c r="P14" i="23"/>
  <c r="O14" i="23"/>
  <c r="N14" i="23"/>
  <c r="N15" i="23" s="1"/>
  <c r="L14" i="23"/>
  <c r="K14" i="23"/>
  <c r="K51" i="23" s="1"/>
  <c r="J14" i="23"/>
  <c r="H14" i="23"/>
  <c r="F14" i="23"/>
  <c r="F15" i="23" s="1"/>
  <c r="E14" i="23"/>
  <c r="G25" i="22"/>
  <c r="F25" i="22"/>
  <c r="E25" i="22"/>
  <c r="G24" i="22"/>
  <c r="G23" i="22"/>
  <c r="F23" i="22"/>
  <c r="E23" i="22"/>
  <c r="D23" i="22"/>
  <c r="G21" i="22"/>
  <c r="F21" i="22"/>
  <c r="E21" i="22"/>
  <c r="D21" i="22"/>
  <c r="D25" i="22" s="1"/>
  <c r="G20" i="22"/>
  <c r="F20" i="22"/>
  <c r="F24" i="22" s="1"/>
  <c r="E20" i="22"/>
  <c r="E24" i="22" s="1"/>
  <c r="D20" i="22"/>
  <c r="D24" i="22" s="1"/>
  <c r="G7" i="22"/>
  <c r="F7" i="22"/>
  <c r="E7" i="22"/>
  <c r="D7" i="22"/>
  <c r="B94" i="21"/>
  <c r="A94" i="21"/>
  <c r="D72" i="21"/>
  <c r="M67" i="21"/>
  <c r="P65" i="21"/>
  <c r="P72" i="21" s="1"/>
  <c r="L65" i="21"/>
  <c r="L72" i="21" s="1"/>
  <c r="J65" i="21"/>
  <c r="H65" i="21"/>
  <c r="H72" i="21" s="1"/>
  <c r="G65" i="21"/>
  <c r="G72" i="21" s="1"/>
  <c r="D65" i="21"/>
  <c r="K64" i="21"/>
  <c r="H64" i="21"/>
  <c r="H71" i="21" s="1"/>
  <c r="F64" i="21"/>
  <c r="F71" i="21" s="1"/>
  <c r="O61" i="21"/>
  <c r="N61" i="21"/>
  <c r="N68" i="21" s="1"/>
  <c r="M61" i="21"/>
  <c r="M68" i="21" s="1"/>
  <c r="K61" i="21"/>
  <c r="P60" i="21"/>
  <c r="P61" i="21" s="1"/>
  <c r="P68" i="21" s="1"/>
  <c r="O60" i="21"/>
  <c r="N60" i="21"/>
  <c r="M60" i="21"/>
  <c r="L60" i="21"/>
  <c r="L67" i="21" s="1"/>
  <c r="K60" i="21"/>
  <c r="J60" i="21"/>
  <c r="I60" i="21"/>
  <c r="H60" i="21"/>
  <c r="G60" i="21"/>
  <c r="G67" i="21" s="1"/>
  <c r="F60" i="21"/>
  <c r="F67" i="21" s="1"/>
  <c r="D60" i="21"/>
  <c r="D67" i="21" s="1"/>
  <c r="P56" i="21"/>
  <c r="O56" i="21"/>
  <c r="L56" i="21"/>
  <c r="J56" i="21"/>
  <c r="I56" i="21"/>
  <c r="P55" i="21"/>
  <c r="O55" i="21"/>
  <c r="O65" i="21" s="1"/>
  <c r="O72" i="21" s="1"/>
  <c r="N55" i="21"/>
  <c r="M55" i="21"/>
  <c r="M65" i="21" s="1"/>
  <c r="M72" i="21" s="1"/>
  <c r="L55" i="21"/>
  <c r="K55" i="21"/>
  <c r="J55" i="21"/>
  <c r="I55" i="21"/>
  <c r="I65" i="21" s="1"/>
  <c r="H55" i="21"/>
  <c r="H56" i="21" s="1"/>
  <c r="G55" i="21"/>
  <c r="F55" i="21"/>
  <c r="F65" i="21" s="1"/>
  <c r="F72" i="21" s="1"/>
  <c r="D55" i="21"/>
  <c r="K53" i="21"/>
  <c r="P52" i="21"/>
  <c r="P64" i="21" s="1"/>
  <c r="P71" i="21" s="1"/>
  <c r="O52" i="21"/>
  <c r="O64" i="21" s="1"/>
  <c r="O71" i="21" s="1"/>
  <c r="N52" i="21"/>
  <c r="N64" i="21" s="1"/>
  <c r="N71" i="21" s="1"/>
  <c r="M52" i="21"/>
  <c r="L52" i="21"/>
  <c r="L64" i="21" s="1"/>
  <c r="L71" i="21" s="1"/>
  <c r="K52" i="21"/>
  <c r="J52" i="21"/>
  <c r="J64" i="21" s="1"/>
  <c r="I52" i="21"/>
  <c r="H52" i="21"/>
  <c r="G52" i="21"/>
  <c r="F52" i="21"/>
  <c r="D52" i="21"/>
  <c r="D64" i="21" s="1"/>
  <c r="D71" i="21" s="1"/>
  <c r="L51" i="21"/>
  <c r="P50" i="21"/>
  <c r="O50" i="21"/>
  <c r="N50" i="21"/>
  <c r="M50" i="21"/>
  <c r="L50" i="21"/>
  <c r="K50" i="21"/>
  <c r="J50" i="21"/>
  <c r="I50" i="21"/>
  <c r="H50" i="21"/>
  <c r="G50" i="21"/>
  <c r="F50" i="21"/>
  <c r="E49" i="21"/>
  <c r="K51" i="21" s="1"/>
  <c r="N48" i="21"/>
  <c r="K48" i="21"/>
  <c r="J48" i="21"/>
  <c r="I48" i="21"/>
  <c r="H48" i="21"/>
  <c r="G48" i="21"/>
  <c r="F48" i="21"/>
  <c r="P47" i="21"/>
  <c r="O47" i="21"/>
  <c r="N47" i="21"/>
  <c r="M47" i="21"/>
  <c r="L47" i="21"/>
  <c r="K47" i="21"/>
  <c r="J47" i="21"/>
  <c r="I47" i="21"/>
  <c r="H47" i="21"/>
  <c r="G47" i="21"/>
  <c r="F47" i="21"/>
  <c r="E47" i="21"/>
  <c r="Q46" i="21"/>
  <c r="R46" i="21" s="1"/>
  <c r="E46" i="21"/>
  <c r="M48" i="21" s="1"/>
  <c r="G45" i="21"/>
  <c r="F45" i="21"/>
  <c r="P44" i="21"/>
  <c r="O44" i="21"/>
  <c r="N44" i="21"/>
  <c r="M44" i="21"/>
  <c r="L44" i="21"/>
  <c r="K44" i="21"/>
  <c r="J44" i="21"/>
  <c r="I44" i="21"/>
  <c r="H44" i="21"/>
  <c r="G44" i="21"/>
  <c r="F44" i="21"/>
  <c r="E44" i="21"/>
  <c r="Q44" i="21" s="1"/>
  <c r="R44" i="21" s="1"/>
  <c r="E43" i="21"/>
  <c r="N45" i="21" s="1"/>
  <c r="I42" i="21"/>
  <c r="H42" i="21"/>
  <c r="G42" i="21"/>
  <c r="F42" i="21"/>
  <c r="P41" i="21"/>
  <c r="O41" i="21"/>
  <c r="N41" i="21"/>
  <c r="M41" i="21"/>
  <c r="L41" i="21"/>
  <c r="K41" i="21"/>
  <c r="J41" i="21"/>
  <c r="I41" i="21"/>
  <c r="H41" i="21"/>
  <c r="G41" i="21"/>
  <c r="F41" i="21"/>
  <c r="E40" i="21"/>
  <c r="E41" i="21" s="1"/>
  <c r="Q41" i="21" s="1"/>
  <c r="R41" i="21" s="1"/>
  <c r="N39" i="21"/>
  <c r="L39" i="21"/>
  <c r="K39" i="21"/>
  <c r="J39" i="21"/>
  <c r="I39" i="21"/>
  <c r="H39" i="21"/>
  <c r="P38" i="21"/>
  <c r="O38" i="21"/>
  <c r="N38" i="21"/>
  <c r="M38" i="21"/>
  <c r="L38" i="21"/>
  <c r="K38" i="21"/>
  <c r="J38" i="21"/>
  <c r="I38" i="21"/>
  <c r="H38" i="21"/>
  <c r="G38" i="21"/>
  <c r="F38" i="21"/>
  <c r="E38" i="21"/>
  <c r="Q38" i="21" s="1"/>
  <c r="R38" i="21" s="1"/>
  <c r="Q37" i="21"/>
  <c r="R37" i="21" s="1"/>
  <c r="E37" i="21"/>
  <c r="G39" i="21" s="1"/>
  <c r="J36" i="21"/>
  <c r="P35" i="21"/>
  <c r="O35" i="21"/>
  <c r="N35" i="21"/>
  <c r="M35" i="21"/>
  <c r="L35" i="21"/>
  <c r="K35" i="21"/>
  <c r="J35" i="21"/>
  <c r="I35" i="21"/>
  <c r="H35" i="21"/>
  <c r="G35" i="21"/>
  <c r="F35" i="21"/>
  <c r="E34" i="21"/>
  <c r="I36" i="21" s="1"/>
  <c r="L33" i="21"/>
  <c r="P32" i="21"/>
  <c r="O32" i="21"/>
  <c r="N32" i="21"/>
  <c r="M32" i="21"/>
  <c r="L32" i="21"/>
  <c r="K32" i="21"/>
  <c r="J32" i="21"/>
  <c r="I32" i="21"/>
  <c r="H32" i="21"/>
  <c r="G32" i="21"/>
  <c r="F32" i="21"/>
  <c r="E31" i="21"/>
  <c r="K33" i="21" s="1"/>
  <c r="N30" i="21"/>
  <c r="L30" i="21"/>
  <c r="K30" i="21"/>
  <c r="J30" i="21"/>
  <c r="I30" i="21"/>
  <c r="H30" i="21"/>
  <c r="G30" i="21"/>
  <c r="F30" i="21"/>
  <c r="P29" i="21"/>
  <c r="O29" i="21"/>
  <c r="N29" i="21"/>
  <c r="M29" i="21"/>
  <c r="L29" i="21"/>
  <c r="K29" i="21"/>
  <c r="J29" i="21"/>
  <c r="I29" i="21"/>
  <c r="H29" i="21"/>
  <c r="G29" i="21"/>
  <c r="F29" i="21"/>
  <c r="E29" i="21"/>
  <c r="Q28" i="21"/>
  <c r="R28" i="21" s="1"/>
  <c r="E28" i="21"/>
  <c r="M30" i="21" s="1"/>
  <c r="G27" i="21"/>
  <c r="F27" i="21"/>
  <c r="P26" i="21"/>
  <c r="O26" i="21"/>
  <c r="N26" i="21"/>
  <c r="M26" i="21"/>
  <c r="L26" i="21"/>
  <c r="K26" i="21"/>
  <c r="J26" i="21"/>
  <c r="I26" i="21"/>
  <c r="H26" i="21"/>
  <c r="G26" i="21"/>
  <c r="F26" i="21"/>
  <c r="E26" i="21"/>
  <c r="Q26" i="21" s="1"/>
  <c r="R26" i="21" s="1"/>
  <c r="E25" i="21"/>
  <c r="N27" i="21" s="1"/>
  <c r="I24" i="21"/>
  <c r="H24" i="21"/>
  <c r="G24" i="21"/>
  <c r="F24" i="21"/>
  <c r="P23" i="21"/>
  <c r="O23" i="21"/>
  <c r="N23" i="21"/>
  <c r="M23" i="21"/>
  <c r="L23" i="21"/>
  <c r="K23" i="21"/>
  <c r="J23" i="21"/>
  <c r="I23" i="21"/>
  <c r="H23" i="21"/>
  <c r="G23" i="21"/>
  <c r="F23" i="21"/>
  <c r="E22" i="21"/>
  <c r="E23" i="21" s="1"/>
  <c r="Q23" i="21" s="1"/>
  <c r="R23" i="21" s="1"/>
  <c r="N21" i="21"/>
  <c r="L21" i="21"/>
  <c r="K21" i="21"/>
  <c r="J21" i="21"/>
  <c r="I21" i="21"/>
  <c r="H21" i="21"/>
  <c r="P20" i="21"/>
  <c r="O20" i="21"/>
  <c r="N20" i="21"/>
  <c r="M20" i="21"/>
  <c r="L20" i="21"/>
  <c r="K20" i="21"/>
  <c r="J20" i="21"/>
  <c r="I20" i="21"/>
  <c r="H20" i="21"/>
  <c r="G20" i="21"/>
  <c r="F20" i="21"/>
  <c r="E20" i="21"/>
  <c r="Q20" i="21" s="1"/>
  <c r="R20" i="21" s="1"/>
  <c r="Q19" i="21"/>
  <c r="R19" i="21" s="1"/>
  <c r="E19" i="21"/>
  <c r="G21" i="21" s="1"/>
  <c r="J18" i="21"/>
  <c r="P17" i="21"/>
  <c r="O17" i="21"/>
  <c r="N17" i="21"/>
  <c r="M17" i="21"/>
  <c r="L17" i="21"/>
  <c r="K17" i="21"/>
  <c r="J17" i="21"/>
  <c r="I17" i="21"/>
  <c r="H17" i="21"/>
  <c r="G17" i="21"/>
  <c r="F17" i="21"/>
  <c r="E16" i="21"/>
  <c r="I18" i="21" s="1"/>
  <c r="P14" i="21"/>
  <c r="N14" i="21"/>
  <c r="M14" i="21"/>
  <c r="J14" i="21"/>
  <c r="H14" i="21"/>
  <c r="G14" i="21"/>
  <c r="P13" i="21"/>
  <c r="P67" i="21" s="1"/>
  <c r="O13" i="21"/>
  <c r="N13" i="21"/>
  <c r="N67" i="21" s="1"/>
  <c r="M13" i="21"/>
  <c r="L13" i="21"/>
  <c r="L14" i="21" s="1"/>
  <c r="K13" i="21"/>
  <c r="J13" i="21"/>
  <c r="I13" i="21"/>
  <c r="I14" i="21" s="1"/>
  <c r="H13" i="21"/>
  <c r="G13" i="21"/>
  <c r="F13" i="21"/>
  <c r="C27" i="20"/>
  <c r="C26" i="20"/>
  <c r="C25" i="20"/>
  <c r="E20" i="20"/>
  <c r="F20" i="20" s="1"/>
  <c r="D20" i="20"/>
  <c r="C20" i="20"/>
  <c r="F19" i="20"/>
  <c r="E19" i="20"/>
  <c r="D19" i="20"/>
  <c r="C19" i="20"/>
  <c r="F18" i="20"/>
  <c r="F17" i="20"/>
  <c r="F16" i="20"/>
  <c r="F15" i="20"/>
  <c r="F14" i="20"/>
  <c r="F13" i="20"/>
  <c r="F12" i="20"/>
  <c r="F11" i="20"/>
  <c r="F10" i="20"/>
  <c r="F9" i="20"/>
  <c r="F8" i="20"/>
  <c r="F7" i="20"/>
  <c r="F6" i="20"/>
  <c r="C6" i="20"/>
  <c r="B99" i="19"/>
  <c r="A99" i="19"/>
  <c r="R71" i="19"/>
  <c r="I71" i="19"/>
  <c r="F71" i="19"/>
  <c r="M70" i="19"/>
  <c r="Q67" i="19"/>
  <c r="K66" i="19"/>
  <c r="H66" i="19"/>
  <c r="R64" i="19"/>
  <c r="O64" i="19"/>
  <c r="O71" i="19" s="1"/>
  <c r="N64" i="19"/>
  <c r="N71" i="19" s="1"/>
  <c r="L64" i="19"/>
  <c r="L71" i="19" s="1"/>
  <c r="I64" i="19"/>
  <c r="F64" i="19"/>
  <c r="S63" i="19"/>
  <c r="S70" i="19" s="1"/>
  <c r="Q63" i="19"/>
  <c r="Q70" i="19" s="1"/>
  <c r="P63" i="19"/>
  <c r="P70" i="19" s="1"/>
  <c r="M63" i="19"/>
  <c r="G63" i="19"/>
  <c r="G70" i="19" s="1"/>
  <c r="D63" i="19"/>
  <c r="D70" i="19" s="1"/>
  <c r="Q60" i="19"/>
  <c r="O60" i="19"/>
  <c r="J60" i="19"/>
  <c r="J67" i="19" s="1"/>
  <c r="I60" i="19"/>
  <c r="H60" i="19"/>
  <c r="H67" i="19" s="1"/>
  <c r="S59" i="19"/>
  <c r="S66" i="19" s="1"/>
  <c r="R59" i="19"/>
  <c r="R66" i="19" s="1"/>
  <c r="Q59" i="19"/>
  <c r="P59" i="19"/>
  <c r="O59" i="19"/>
  <c r="N59" i="19"/>
  <c r="M59" i="19"/>
  <c r="L59" i="19"/>
  <c r="K59" i="19"/>
  <c r="J59" i="19"/>
  <c r="I59" i="19"/>
  <c r="H59" i="19"/>
  <c r="G59" i="19"/>
  <c r="G60" i="19" s="1"/>
  <c r="F59" i="19"/>
  <c r="F60" i="19" s="1"/>
  <c r="D59" i="19"/>
  <c r="D66" i="19" s="1"/>
  <c r="R55" i="19"/>
  <c r="Q55" i="19"/>
  <c r="N55" i="19"/>
  <c r="H55" i="19"/>
  <c r="F55" i="19"/>
  <c r="S54" i="19"/>
  <c r="S64" i="19" s="1"/>
  <c r="S71" i="19" s="1"/>
  <c r="R54" i="19"/>
  <c r="Q54" i="19"/>
  <c r="Q64" i="19" s="1"/>
  <c r="Q71" i="19" s="1"/>
  <c r="P54" i="19"/>
  <c r="P55" i="19" s="1"/>
  <c r="O54" i="19"/>
  <c r="O55" i="19" s="1"/>
  <c r="N54" i="19"/>
  <c r="M54" i="19"/>
  <c r="L54" i="19"/>
  <c r="K54" i="19"/>
  <c r="K64" i="19" s="1"/>
  <c r="K71" i="19" s="1"/>
  <c r="J54" i="19"/>
  <c r="I54" i="19"/>
  <c r="H54" i="19"/>
  <c r="H64" i="19" s="1"/>
  <c r="H71" i="19" s="1"/>
  <c r="G54" i="19"/>
  <c r="G64" i="19" s="1"/>
  <c r="G71" i="19" s="1"/>
  <c r="F54" i="19"/>
  <c r="D54" i="19"/>
  <c r="D64" i="19" s="1"/>
  <c r="D71" i="19" s="1"/>
  <c r="O53" i="19"/>
  <c r="S52" i="19"/>
  <c r="Q52" i="19"/>
  <c r="P52" i="19"/>
  <c r="M52" i="19"/>
  <c r="G52" i="19"/>
  <c r="S51" i="19"/>
  <c r="R51" i="19"/>
  <c r="R63" i="19" s="1"/>
  <c r="R70" i="19" s="1"/>
  <c r="Q51" i="19"/>
  <c r="P51" i="19"/>
  <c r="P53" i="19" s="1"/>
  <c r="O51" i="19"/>
  <c r="O63" i="19" s="1"/>
  <c r="O70" i="19" s="1"/>
  <c r="N51" i="19"/>
  <c r="N63" i="19" s="1"/>
  <c r="N70" i="19" s="1"/>
  <c r="M51" i="19"/>
  <c r="L51" i="19"/>
  <c r="K51" i="19"/>
  <c r="J51" i="19"/>
  <c r="I51" i="19"/>
  <c r="H51" i="19"/>
  <c r="G51" i="19"/>
  <c r="F51" i="19"/>
  <c r="D51" i="19"/>
  <c r="E51" i="19" s="1"/>
  <c r="Q50" i="19"/>
  <c r="N50" i="19"/>
  <c r="M50" i="19"/>
  <c r="L50" i="19"/>
  <c r="K50" i="19"/>
  <c r="H50" i="19"/>
  <c r="F50" i="19"/>
  <c r="S49" i="19"/>
  <c r="R49" i="19"/>
  <c r="Q49" i="19"/>
  <c r="P49" i="19"/>
  <c r="O49" i="19"/>
  <c r="N49" i="19"/>
  <c r="M49" i="19"/>
  <c r="L49" i="19"/>
  <c r="K49" i="19"/>
  <c r="J49" i="19"/>
  <c r="I49" i="19"/>
  <c r="H49" i="19"/>
  <c r="G49" i="19"/>
  <c r="F49" i="19"/>
  <c r="E49" i="19"/>
  <c r="T49" i="19" s="1"/>
  <c r="U49" i="19" s="1"/>
  <c r="T48" i="19"/>
  <c r="U48" i="19" s="1"/>
  <c r="E48" i="19"/>
  <c r="J50" i="19" s="1"/>
  <c r="J47" i="19"/>
  <c r="G47" i="19"/>
  <c r="S46" i="19"/>
  <c r="R46" i="19"/>
  <c r="Q46" i="19"/>
  <c r="P46" i="19"/>
  <c r="O46" i="19"/>
  <c r="N46" i="19"/>
  <c r="M46" i="19"/>
  <c r="L46" i="19"/>
  <c r="K46" i="19"/>
  <c r="J46" i="19"/>
  <c r="I46" i="19"/>
  <c r="H46" i="19"/>
  <c r="G46" i="19"/>
  <c r="F46" i="19"/>
  <c r="E45" i="19"/>
  <c r="P44" i="19"/>
  <c r="O44" i="19"/>
  <c r="L44" i="19"/>
  <c r="I44" i="19"/>
  <c r="F44" i="19"/>
  <c r="S43" i="19"/>
  <c r="R43" i="19"/>
  <c r="Q43" i="19"/>
  <c r="P43" i="19"/>
  <c r="O43" i="19"/>
  <c r="N43" i="19"/>
  <c r="M43" i="19"/>
  <c r="L43" i="19"/>
  <c r="K43" i="19"/>
  <c r="J43" i="19"/>
  <c r="I43" i="19"/>
  <c r="H43" i="19"/>
  <c r="G43" i="19"/>
  <c r="F43" i="19"/>
  <c r="E42" i="19"/>
  <c r="N44" i="19" s="1"/>
  <c r="Q41" i="19"/>
  <c r="N41" i="19"/>
  <c r="M41" i="19"/>
  <c r="L41" i="19"/>
  <c r="K41" i="19"/>
  <c r="H41" i="19"/>
  <c r="F41" i="19"/>
  <c r="S40" i="19"/>
  <c r="R40" i="19"/>
  <c r="Q40" i="19"/>
  <c r="P40" i="19"/>
  <c r="O40" i="19"/>
  <c r="N40" i="19"/>
  <c r="M40" i="19"/>
  <c r="L40" i="19"/>
  <c r="K40" i="19"/>
  <c r="J40" i="19"/>
  <c r="I40" i="19"/>
  <c r="H40" i="19"/>
  <c r="G40" i="19"/>
  <c r="F40" i="19"/>
  <c r="E40" i="19"/>
  <c r="T40" i="19" s="1"/>
  <c r="U40" i="19" s="1"/>
  <c r="T39" i="19"/>
  <c r="U39" i="19" s="1"/>
  <c r="E39" i="19"/>
  <c r="J41" i="19" s="1"/>
  <c r="J38" i="19"/>
  <c r="S37" i="19"/>
  <c r="R37" i="19"/>
  <c r="Q37" i="19"/>
  <c r="P37" i="19"/>
  <c r="O37" i="19"/>
  <c r="N37" i="19"/>
  <c r="M37" i="19"/>
  <c r="L37" i="19"/>
  <c r="K37" i="19"/>
  <c r="J37" i="19"/>
  <c r="I37" i="19"/>
  <c r="H37" i="19"/>
  <c r="G37" i="19"/>
  <c r="F37" i="19"/>
  <c r="E36" i="19"/>
  <c r="Q35" i="19"/>
  <c r="P35" i="19"/>
  <c r="O35" i="19"/>
  <c r="L35" i="19"/>
  <c r="I35" i="19"/>
  <c r="F35" i="19"/>
  <c r="S34" i="19"/>
  <c r="R34" i="19"/>
  <c r="Q34" i="19"/>
  <c r="P34" i="19"/>
  <c r="O34" i="19"/>
  <c r="N34" i="19"/>
  <c r="M34" i="19"/>
  <c r="L34" i="19"/>
  <c r="K34" i="19"/>
  <c r="J34" i="19"/>
  <c r="I34" i="19"/>
  <c r="H34" i="19"/>
  <c r="G34" i="19"/>
  <c r="F34" i="19"/>
  <c r="E33" i="19"/>
  <c r="N35" i="19" s="1"/>
  <c r="Q32" i="19"/>
  <c r="N32" i="19"/>
  <c r="M32" i="19"/>
  <c r="L32" i="19"/>
  <c r="K32" i="19"/>
  <c r="H32" i="19"/>
  <c r="F32" i="19"/>
  <c r="S31" i="19"/>
  <c r="R31" i="19"/>
  <c r="Q31" i="19"/>
  <c r="P31" i="19"/>
  <c r="O31" i="19"/>
  <c r="N31" i="19"/>
  <c r="M31" i="19"/>
  <c r="L31" i="19"/>
  <c r="K31" i="19"/>
  <c r="J31" i="19"/>
  <c r="I31" i="19"/>
  <c r="H31" i="19"/>
  <c r="G31" i="19"/>
  <c r="F31" i="19"/>
  <c r="E31" i="19"/>
  <c r="T31" i="19" s="1"/>
  <c r="U31" i="19" s="1"/>
  <c r="T30" i="19"/>
  <c r="U30" i="19" s="1"/>
  <c r="E30" i="19"/>
  <c r="J32" i="19" s="1"/>
  <c r="S28" i="19"/>
  <c r="R28" i="19"/>
  <c r="Q28" i="19"/>
  <c r="P28" i="19"/>
  <c r="O28" i="19"/>
  <c r="N28" i="19"/>
  <c r="M28" i="19"/>
  <c r="L28" i="19"/>
  <c r="K28" i="19"/>
  <c r="J28" i="19"/>
  <c r="I28" i="19"/>
  <c r="H28" i="19"/>
  <c r="G28" i="19"/>
  <c r="F28" i="19"/>
  <c r="E27" i="19"/>
  <c r="Q26" i="19"/>
  <c r="P26" i="19"/>
  <c r="O26" i="19"/>
  <c r="L26" i="19"/>
  <c r="F26" i="19"/>
  <c r="S25" i="19"/>
  <c r="R25" i="19"/>
  <c r="Q25" i="19"/>
  <c r="P25" i="19"/>
  <c r="O25" i="19"/>
  <c r="N25" i="19"/>
  <c r="M25" i="19"/>
  <c r="L25" i="19"/>
  <c r="K25" i="19"/>
  <c r="J25" i="19"/>
  <c r="I25" i="19"/>
  <c r="H25" i="19"/>
  <c r="G25" i="19"/>
  <c r="F25" i="19"/>
  <c r="E24" i="19"/>
  <c r="N26" i="19" s="1"/>
  <c r="Q23" i="19"/>
  <c r="N23" i="19"/>
  <c r="M23" i="19"/>
  <c r="L23" i="19"/>
  <c r="K23" i="19"/>
  <c r="H23" i="19"/>
  <c r="S22" i="19"/>
  <c r="R22" i="19"/>
  <c r="Q22" i="19"/>
  <c r="P22" i="19"/>
  <c r="O22" i="19"/>
  <c r="N22" i="19"/>
  <c r="M22" i="19"/>
  <c r="L22" i="19"/>
  <c r="K22" i="19"/>
  <c r="J22" i="19"/>
  <c r="I22" i="19"/>
  <c r="H22" i="19"/>
  <c r="G22" i="19"/>
  <c r="F22" i="19"/>
  <c r="E22" i="19"/>
  <c r="T22" i="19" s="1"/>
  <c r="U22" i="19" s="1"/>
  <c r="T21" i="19"/>
  <c r="U21" i="19" s="1"/>
  <c r="E21" i="19"/>
  <c r="J23" i="19" s="1"/>
  <c r="S19" i="19"/>
  <c r="R19" i="19"/>
  <c r="Q19" i="19"/>
  <c r="P19" i="19"/>
  <c r="O19" i="19"/>
  <c r="N19" i="19"/>
  <c r="M19" i="19"/>
  <c r="L19" i="19"/>
  <c r="K19" i="19"/>
  <c r="J19" i="19"/>
  <c r="I19" i="19"/>
  <c r="H19" i="19"/>
  <c r="G19" i="19"/>
  <c r="F19" i="19"/>
  <c r="E18" i="19"/>
  <c r="P17" i="19"/>
  <c r="O17" i="19"/>
  <c r="L17" i="19"/>
  <c r="F17" i="19"/>
  <c r="S16" i="19"/>
  <c r="R16" i="19"/>
  <c r="Q16" i="19"/>
  <c r="P16" i="19"/>
  <c r="O16" i="19"/>
  <c r="N16" i="19"/>
  <c r="M16" i="19"/>
  <c r="L16" i="19"/>
  <c r="K16" i="19"/>
  <c r="J16" i="19"/>
  <c r="I16" i="19"/>
  <c r="H16" i="19"/>
  <c r="G16" i="19"/>
  <c r="F16" i="19"/>
  <c r="E15" i="19"/>
  <c r="N17" i="19" s="1"/>
  <c r="N14" i="19"/>
  <c r="L14" i="19"/>
  <c r="K14" i="19"/>
  <c r="H14" i="19"/>
  <c r="S13" i="19"/>
  <c r="R13" i="19"/>
  <c r="Q13" i="19"/>
  <c r="P13" i="19"/>
  <c r="L13" i="19"/>
  <c r="J13" i="19"/>
  <c r="E13" i="19"/>
  <c r="T13" i="19" s="1"/>
  <c r="U13" i="19" s="1"/>
  <c r="T12" i="19"/>
  <c r="U12" i="19" s="1"/>
  <c r="Q12" i="19"/>
  <c r="Q66" i="19" s="1"/>
  <c r="P12" i="19"/>
  <c r="P66" i="19" s="1"/>
  <c r="O12" i="19"/>
  <c r="N12" i="19"/>
  <c r="N13" i="19" s="1"/>
  <c r="M12" i="19"/>
  <c r="M13" i="19" s="1"/>
  <c r="L12" i="19"/>
  <c r="L66" i="19" s="1"/>
  <c r="K12" i="19"/>
  <c r="K13" i="19" s="1"/>
  <c r="J12" i="19"/>
  <c r="J14" i="19" s="1"/>
  <c r="I12" i="19"/>
  <c r="H12" i="19"/>
  <c r="H13" i="19" s="1"/>
  <c r="G12" i="19"/>
  <c r="G66" i="19" s="1"/>
  <c r="F12" i="19"/>
  <c r="E12" i="19"/>
  <c r="D24" i="18"/>
  <c r="D23" i="18"/>
  <c r="D21" i="18"/>
  <c r="D25" i="18" s="1"/>
  <c r="D20" i="18"/>
  <c r="D7" i="18"/>
  <c r="F46" i="17"/>
  <c r="D46" i="17"/>
  <c r="H44" i="17"/>
  <c r="H50" i="17" s="1"/>
  <c r="J43" i="17"/>
  <c r="F43" i="17"/>
  <c r="F49" i="17" s="1"/>
  <c r="E43" i="17"/>
  <c r="E49" i="17" s="1"/>
  <c r="L40" i="17"/>
  <c r="L41" i="17" s="1"/>
  <c r="K40" i="17"/>
  <c r="J40" i="17"/>
  <c r="I40" i="17"/>
  <c r="I41" i="17" s="1"/>
  <c r="H40" i="17"/>
  <c r="H41" i="17" s="1"/>
  <c r="G40" i="17"/>
  <c r="G41" i="17" s="1"/>
  <c r="F40" i="17"/>
  <c r="E40" i="17"/>
  <c r="D40" i="17"/>
  <c r="J41" i="17" s="1"/>
  <c r="E38" i="17"/>
  <c r="L37" i="17"/>
  <c r="K37" i="17"/>
  <c r="K44" i="17" s="1"/>
  <c r="K50" i="17" s="1"/>
  <c r="J37" i="17"/>
  <c r="J44" i="17" s="1"/>
  <c r="J50" i="17" s="1"/>
  <c r="I37" i="17"/>
  <c r="I44" i="17" s="1"/>
  <c r="I50" i="17" s="1"/>
  <c r="H37" i="17"/>
  <c r="F37" i="17"/>
  <c r="F44" i="17" s="1"/>
  <c r="F50" i="17" s="1"/>
  <c r="E37" i="17"/>
  <c r="E44" i="17" s="1"/>
  <c r="E50" i="17" s="1"/>
  <c r="D37" i="17"/>
  <c r="D44" i="17" s="1"/>
  <c r="D50" i="17" s="1"/>
  <c r="J36" i="17"/>
  <c r="E36" i="17"/>
  <c r="L35" i="17"/>
  <c r="L36" i="17" s="1"/>
  <c r="K35" i="17"/>
  <c r="J35" i="17"/>
  <c r="I35" i="17"/>
  <c r="I43" i="17" s="1"/>
  <c r="H35" i="17"/>
  <c r="H43" i="17" s="1"/>
  <c r="H49" i="17" s="1"/>
  <c r="F35" i="17"/>
  <c r="F36" i="17" s="1"/>
  <c r="E35" i="17"/>
  <c r="D35" i="17"/>
  <c r="D43" i="17" s="1"/>
  <c r="D49" i="17" s="1"/>
  <c r="L34" i="17"/>
  <c r="K34" i="17"/>
  <c r="J34" i="17"/>
  <c r="I34" i="17"/>
  <c r="H34" i="17"/>
  <c r="G34" i="17"/>
  <c r="N34" i="17" s="1"/>
  <c r="O34" i="17" s="1"/>
  <c r="F34" i="17"/>
  <c r="E34" i="17"/>
  <c r="G33" i="17"/>
  <c r="N33" i="17" s="1"/>
  <c r="O33" i="17" s="1"/>
  <c r="L32" i="17"/>
  <c r="K32" i="17"/>
  <c r="J32" i="17"/>
  <c r="I32" i="17"/>
  <c r="H32" i="17"/>
  <c r="F32" i="17"/>
  <c r="E32" i="17"/>
  <c r="G31" i="17"/>
  <c r="G32" i="17" s="1"/>
  <c r="N32" i="17" s="1"/>
  <c r="O32" i="17" s="1"/>
  <c r="L30" i="17"/>
  <c r="K30" i="17"/>
  <c r="J30" i="17"/>
  <c r="I30" i="17"/>
  <c r="H30" i="17"/>
  <c r="F30" i="17"/>
  <c r="E30" i="17"/>
  <c r="G29" i="17"/>
  <c r="G30" i="17" s="1"/>
  <c r="N28" i="17"/>
  <c r="O28" i="17" s="1"/>
  <c r="L28" i="17"/>
  <c r="K28" i="17"/>
  <c r="J28" i="17"/>
  <c r="I28" i="17"/>
  <c r="H28" i="17"/>
  <c r="F28" i="17"/>
  <c r="E28" i="17"/>
  <c r="G27" i="17"/>
  <c r="G28" i="17" s="1"/>
  <c r="L26" i="17"/>
  <c r="K26" i="17"/>
  <c r="J26" i="17"/>
  <c r="I26" i="17"/>
  <c r="H26" i="17"/>
  <c r="F26" i="17"/>
  <c r="E26" i="17"/>
  <c r="G25" i="17"/>
  <c r="L24" i="17"/>
  <c r="K24" i="17"/>
  <c r="J24" i="17"/>
  <c r="I24" i="17"/>
  <c r="H24" i="17"/>
  <c r="G24" i="17"/>
  <c r="F24" i="17"/>
  <c r="E24" i="17"/>
  <c r="N24" i="17" s="1"/>
  <c r="O24" i="17" s="1"/>
  <c r="N23" i="17"/>
  <c r="O23" i="17" s="1"/>
  <c r="G23" i="17"/>
  <c r="L22" i="17"/>
  <c r="K22" i="17"/>
  <c r="J22" i="17"/>
  <c r="I22" i="17"/>
  <c r="H22" i="17"/>
  <c r="G22" i="17"/>
  <c r="F22" i="17"/>
  <c r="E22" i="17"/>
  <c r="N22" i="17" s="1"/>
  <c r="O22" i="17" s="1"/>
  <c r="O21" i="17"/>
  <c r="N21" i="17"/>
  <c r="G21" i="17"/>
  <c r="L20" i="17"/>
  <c r="K20" i="17"/>
  <c r="J20" i="17"/>
  <c r="I20" i="17"/>
  <c r="H20" i="17"/>
  <c r="F20" i="17"/>
  <c r="E20" i="17"/>
  <c r="G19" i="17"/>
  <c r="N19" i="17" s="1"/>
  <c r="O19" i="17" s="1"/>
  <c r="L18" i="17"/>
  <c r="K18" i="17"/>
  <c r="J18" i="17"/>
  <c r="I18" i="17"/>
  <c r="H18" i="17"/>
  <c r="G18" i="17"/>
  <c r="F18" i="17"/>
  <c r="N18" i="17" s="1"/>
  <c r="O18" i="17" s="1"/>
  <c r="E18" i="17"/>
  <c r="N17" i="17"/>
  <c r="O17" i="17" s="1"/>
  <c r="G17" i="17"/>
  <c r="L16" i="17"/>
  <c r="K16" i="17"/>
  <c r="J16" i="17"/>
  <c r="I16" i="17"/>
  <c r="H16" i="17"/>
  <c r="G16" i="17"/>
  <c r="N16" i="17" s="1"/>
  <c r="O16" i="17" s="1"/>
  <c r="F16" i="17"/>
  <c r="E16" i="17"/>
  <c r="G15" i="17"/>
  <c r="N15" i="17" s="1"/>
  <c r="O15" i="17" s="1"/>
  <c r="L14" i="17"/>
  <c r="K14" i="17"/>
  <c r="J14" i="17"/>
  <c r="I14" i="17"/>
  <c r="H14" i="17"/>
  <c r="F14" i="17"/>
  <c r="E14" i="17"/>
  <c r="N14" i="17" s="1"/>
  <c r="O14" i="17" s="1"/>
  <c r="G13" i="17"/>
  <c r="G14" i="17" s="1"/>
  <c r="L12" i="17"/>
  <c r="K12" i="17"/>
  <c r="J12" i="17"/>
  <c r="I12" i="17"/>
  <c r="H12" i="17"/>
  <c r="F12" i="17"/>
  <c r="E12" i="17"/>
  <c r="N11" i="17"/>
  <c r="O11" i="17" s="1"/>
  <c r="G11" i="17"/>
  <c r="G9" i="17" s="1"/>
  <c r="L10" i="17"/>
  <c r="K10" i="17"/>
  <c r="J10" i="17"/>
  <c r="J47" i="17" s="1"/>
  <c r="F10" i="17"/>
  <c r="L9" i="17"/>
  <c r="L46" i="17" s="1"/>
  <c r="K9" i="17"/>
  <c r="K46" i="17" s="1"/>
  <c r="J9" i="17"/>
  <c r="J46" i="17" s="1"/>
  <c r="I9" i="17"/>
  <c r="I10" i="17" s="1"/>
  <c r="I47" i="17" s="1"/>
  <c r="H9" i="17"/>
  <c r="F9" i="17"/>
  <c r="E9" i="17"/>
  <c r="E10" i="17" s="1"/>
  <c r="G50" i="16"/>
  <c r="G49" i="16"/>
  <c r="F47" i="16"/>
  <c r="F53" i="16" s="1"/>
  <c r="E47" i="16"/>
  <c r="E53" i="16" s="1"/>
  <c r="D47" i="16"/>
  <c r="D53" i="16" s="1"/>
  <c r="G46" i="16"/>
  <c r="G52" i="16" s="1"/>
  <c r="F46" i="16"/>
  <c r="F52" i="16" s="1"/>
  <c r="G44" i="16"/>
  <c r="G43" i="16"/>
  <c r="F43" i="16"/>
  <c r="F44" i="16" s="1"/>
  <c r="E43" i="16"/>
  <c r="E44" i="16" s="1"/>
  <c r="D43" i="16"/>
  <c r="D49" i="16" s="1"/>
  <c r="G40" i="16"/>
  <c r="G39" i="16"/>
  <c r="G47" i="16" s="1"/>
  <c r="G53" i="16" s="1"/>
  <c r="F39" i="16"/>
  <c r="F40" i="16" s="1"/>
  <c r="E39" i="16"/>
  <c r="E40" i="16" s="1"/>
  <c r="D39" i="16"/>
  <c r="G38" i="16"/>
  <c r="F38" i="16"/>
  <c r="I37" i="16"/>
  <c r="G37" i="16"/>
  <c r="F37" i="16"/>
  <c r="E37" i="16"/>
  <c r="E46" i="16" s="1"/>
  <c r="E52" i="16" s="1"/>
  <c r="D37" i="16"/>
  <c r="D46" i="16" s="1"/>
  <c r="D52" i="16" s="1"/>
  <c r="G36" i="16"/>
  <c r="F36" i="16"/>
  <c r="E36" i="16"/>
  <c r="I36" i="16" s="1"/>
  <c r="J36" i="16" s="1"/>
  <c r="I35" i="16"/>
  <c r="J35" i="16" s="1"/>
  <c r="G34" i="16"/>
  <c r="F34" i="16"/>
  <c r="E34" i="16"/>
  <c r="I34" i="16" s="1"/>
  <c r="J34" i="16" s="1"/>
  <c r="I33" i="16"/>
  <c r="J33" i="16" s="1"/>
  <c r="G32" i="16"/>
  <c r="I32" i="16" s="1"/>
  <c r="J32" i="16" s="1"/>
  <c r="F32" i="16"/>
  <c r="E32" i="16"/>
  <c r="J31" i="16"/>
  <c r="I31" i="16"/>
  <c r="G30" i="16"/>
  <c r="F30" i="16"/>
  <c r="E30" i="16"/>
  <c r="I30" i="16" s="1"/>
  <c r="J30" i="16" s="1"/>
  <c r="O29" i="16"/>
  <c r="I29" i="16"/>
  <c r="J29" i="16" s="1"/>
  <c r="P28" i="16"/>
  <c r="O28" i="16"/>
  <c r="G28" i="16"/>
  <c r="F28" i="16"/>
  <c r="E28" i="16"/>
  <c r="I28" i="16" s="1"/>
  <c r="J28" i="16" s="1"/>
  <c r="I27" i="16"/>
  <c r="J27" i="16" s="1"/>
  <c r="G26" i="16"/>
  <c r="I26" i="16" s="1"/>
  <c r="J26" i="16" s="1"/>
  <c r="F26" i="16"/>
  <c r="E26" i="16"/>
  <c r="J25" i="16"/>
  <c r="I25" i="16"/>
  <c r="G24" i="16"/>
  <c r="F24" i="16"/>
  <c r="E24" i="16"/>
  <c r="I24" i="16" s="1"/>
  <c r="J24" i="16" s="1"/>
  <c r="I23" i="16"/>
  <c r="J23" i="16" s="1"/>
  <c r="J22" i="16"/>
  <c r="G22" i="16"/>
  <c r="F22" i="16"/>
  <c r="E22" i="16"/>
  <c r="I22" i="16" s="1"/>
  <c r="I21" i="16"/>
  <c r="J21" i="16" s="1"/>
  <c r="G20" i="16"/>
  <c r="F20" i="16"/>
  <c r="E20" i="16"/>
  <c r="I20" i="16" s="1"/>
  <c r="J20" i="16" s="1"/>
  <c r="J19" i="16"/>
  <c r="I19" i="16"/>
  <c r="I18" i="16"/>
  <c r="J18" i="16" s="1"/>
  <c r="G18" i="16"/>
  <c r="F18" i="16"/>
  <c r="E18" i="16"/>
  <c r="I17" i="16"/>
  <c r="J17" i="16" s="1"/>
  <c r="G16" i="16"/>
  <c r="F16" i="16"/>
  <c r="I16" i="16" s="1"/>
  <c r="J16" i="16" s="1"/>
  <c r="E16" i="16"/>
  <c r="I15" i="16"/>
  <c r="J15" i="16" s="1"/>
  <c r="G14" i="16"/>
  <c r="F14" i="16"/>
  <c r="E14" i="16"/>
  <c r="I14" i="16" s="1"/>
  <c r="J14" i="16" s="1"/>
  <c r="I13" i="16"/>
  <c r="J13" i="16" s="1"/>
  <c r="I12" i="16"/>
  <c r="J12" i="16" s="1"/>
  <c r="E12" i="16"/>
  <c r="E50" i="16" s="1"/>
  <c r="G11" i="16"/>
  <c r="G12" i="16" s="1"/>
  <c r="F11" i="16"/>
  <c r="F12" i="16" s="1"/>
  <c r="E11" i="16"/>
  <c r="E49" i="16" s="1"/>
  <c r="D23" i="15"/>
  <c r="D22" i="15"/>
  <c r="D20" i="15"/>
  <c r="D24" i="15" s="1"/>
  <c r="D19" i="15"/>
  <c r="D6" i="15"/>
  <c r="M50" i="14"/>
  <c r="N47" i="14"/>
  <c r="M47" i="14"/>
  <c r="J47" i="14"/>
  <c r="M45" i="14"/>
  <c r="M51" i="14" s="1"/>
  <c r="L45" i="14"/>
  <c r="L51" i="14" s="1"/>
  <c r="I45" i="14"/>
  <c r="I51" i="14" s="1"/>
  <c r="D45" i="14"/>
  <c r="D51" i="14" s="1"/>
  <c r="M44" i="14"/>
  <c r="L44" i="14"/>
  <c r="L50" i="14" s="1"/>
  <c r="K44" i="14"/>
  <c r="K50" i="14" s="1"/>
  <c r="H44" i="14"/>
  <c r="N42" i="14"/>
  <c r="N48" i="14" s="1"/>
  <c r="M42" i="14"/>
  <c r="M48" i="14" s="1"/>
  <c r="L42" i="14"/>
  <c r="K42" i="14"/>
  <c r="J42" i="14"/>
  <c r="J48" i="14" s="1"/>
  <c r="G42" i="14"/>
  <c r="N41" i="14"/>
  <c r="M41" i="14"/>
  <c r="L41" i="14"/>
  <c r="L47" i="14" s="1"/>
  <c r="K41" i="14"/>
  <c r="K47" i="14" s="1"/>
  <c r="J41" i="14"/>
  <c r="I41" i="14"/>
  <c r="I42" i="14" s="1"/>
  <c r="I48" i="14" s="1"/>
  <c r="H41" i="14"/>
  <c r="G41" i="14"/>
  <c r="F41" i="14"/>
  <c r="F42" i="14" s="1"/>
  <c r="E41" i="14"/>
  <c r="E42" i="14" s="1"/>
  <c r="D41" i="14"/>
  <c r="M38" i="14"/>
  <c r="K38" i="14"/>
  <c r="J38" i="14"/>
  <c r="I38" i="14"/>
  <c r="H38" i="14"/>
  <c r="G38" i="14"/>
  <c r="N37" i="14"/>
  <c r="N38" i="14" s="1"/>
  <c r="M37" i="14"/>
  <c r="L37" i="14"/>
  <c r="L38" i="14" s="1"/>
  <c r="K37" i="14"/>
  <c r="K45" i="14" s="1"/>
  <c r="K51" i="14" s="1"/>
  <c r="J37" i="14"/>
  <c r="J45" i="14" s="1"/>
  <c r="J51" i="14" s="1"/>
  <c r="I37" i="14"/>
  <c r="H37" i="14"/>
  <c r="H45" i="14" s="1"/>
  <c r="G37" i="14"/>
  <c r="G45" i="14" s="1"/>
  <c r="G51" i="14" s="1"/>
  <c r="F37" i="14"/>
  <c r="F38" i="14" s="1"/>
  <c r="E37" i="14"/>
  <c r="D37" i="14"/>
  <c r="M36" i="14"/>
  <c r="E36" i="14"/>
  <c r="N35" i="14"/>
  <c r="M35" i="14"/>
  <c r="L35" i="14"/>
  <c r="L36" i="14" s="1"/>
  <c r="K35" i="14"/>
  <c r="K36" i="14" s="1"/>
  <c r="J35" i="14"/>
  <c r="J44" i="14" s="1"/>
  <c r="J50" i="14" s="1"/>
  <c r="I35" i="14"/>
  <c r="I44" i="14" s="1"/>
  <c r="I50" i="14" s="1"/>
  <c r="H35" i="14"/>
  <c r="G35" i="14"/>
  <c r="G44" i="14" s="1"/>
  <c r="G50" i="14" s="1"/>
  <c r="F35" i="14"/>
  <c r="F44" i="14" s="1"/>
  <c r="F50" i="14" s="1"/>
  <c r="E35" i="14"/>
  <c r="E44" i="14" s="1"/>
  <c r="E50" i="14" s="1"/>
  <c r="D35" i="14"/>
  <c r="J36" i="14" s="1"/>
  <c r="N34" i="14"/>
  <c r="M34" i="14"/>
  <c r="L34" i="14"/>
  <c r="K34" i="14"/>
  <c r="J34" i="14"/>
  <c r="I34" i="14"/>
  <c r="H34" i="14"/>
  <c r="G34" i="14"/>
  <c r="F34" i="14"/>
  <c r="E34" i="14"/>
  <c r="N32" i="14"/>
  <c r="M32" i="14"/>
  <c r="L32" i="14"/>
  <c r="K32" i="14"/>
  <c r="J32" i="14"/>
  <c r="I32" i="14"/>
  <c r="H32" i="14"/>
  <c r="G32" i="14"/>
  <c r="F32" i="14"/>
  <c r="E32" i="14"/>
  <c r="N30" i="14"/>
  <c r="M30" i="14"/>
  <c r="L30" i="14"/>
  <c r="K30" i="14"/>
  <c r="J30" i="14"/>
  <c r="I30" i="14"/>
  <c r="H30" i="14"/>
  <c r="G30" i="14"/>
  <c r="F30" i="14"/>
  <c r="E30" i="14"/>
  <c r="N28" i="14"/>
  <c r="M28" i="14"/>
  <c r="L28" i="14"/>
  <c r="K28" i="14"/>
  <c r="J28" i="14"/>
  <c r="I28" i="14"/>
  <c r="H28" i="14"/>
  <c r="G28" i="14"/>
  <c r="F28" i="14"/>
  <c r="E28" i="14"/>
  <c r="N26" i="14"/>
  <c r="M26" i="14"/>
  <c r="L26" i="14"/>
  <c r="K26" i="14"/>
  <c r="J26" i="14"/>
  <c r="I26" i="14"/>
  <c r="H26" i="14"/>
  <c r="G26" i="14"/>
  <c r="F26" i="14"/>
  <c r="E26" i="14"/>
  <c r="N24" i="14"/>
  <c r="M24" i="14"/>
  <c r="L24" i="14"/>
  <c r="K24" i="14"/>
  <c r="J24" i="14"/>
  <c r="I24" i="14"/>
  <c r="H24" i="14"/>
  <c r="G24" i="14"/>
  <c r="F24" i="14"/>
  <c r="E24" i="14"/>
  <c r="N22" i="14"/>
  <c r="M22" i="14"/>
  <c r="L22" i="14"/>
  <c r="K22" i="14"/>
  <c r="J22" i="14"/>
  <c r="I22" i="14"/>
  <c r="H22" i="14"/>
  <c r="G22" i="14"/>
  <c r="F22" i="14"/>
  <c r="E22" i="14"/>
  <c r="N20" i="14"/>
  <c r="M20" i="14"/>
  <c r="L20" i="14"/>
  <c r="K20" i="14"/>
  <c r="J20" i="14"/>
  <c r="I20" i="14"/>
  <c r="H20" i="14"/>
  <c r="G20" i="14"/>
  <c r="F20" i="14"/>
  <c r="E20" i="14"/>
  <c r="N18" i="14"/>
  <c r="M18" i="14"/>
  <c r="L18" i="14"/>
  <c r="K18" i="14"/>
  <c r="J18" i="14"/>
  <c r="I18" i="14"/>
  <c r="H18" i="14"/>
  <c r="G18" i="14"/>
  <c r="F18" i="14"/>
  <c r="E18" i="14"/>
  <c r="N16" i="14"/>
  <c r="M16" i="14"/>
  <c r="L16" i="14"/>
  <c r="K16" i="14"/>
  <c r="J16" i="14"/>
  <c r="I16" i="14"/>
  <c r="H16" i="14"/>
  <c r="G16" i="14"/>
  <c r="F16" i="14"/>
  <c r="E16" i="14"/>
  <c r="N14" i="14"/>
  <c r="M14" i="14"/>
  <c r="L14" i="14"/>
  <c r="K14" i="14"/>
  <c r="J14" i="14"/>
  <c r="I14" i="14"/>
  <c r="H14" i="14"/>
  <c r="G14" i="14"/>
  <c r="F14" i="14"/>
  <c r="E14" i="14"/>
  <c r="N12" i="14"/>
  <c r="M12" i="14"/>
  <c r="L12" i="14"/>
  <c r="K12" i="14"/>
  <c r="J12" i="14"/>
  <c r="I12" i="14"/>
  <c r="H12" i="14"/>
  <c r="G12" i="14"/>
  <c r="F12" i="14"/>
  <c r="E12" i="14"/>
  <c r="N10" i="14"/>
  <c r="M10" i="14"/>
  <c r="J10" i="14"/>
  <c r="N9" i="14"/>
  <c r="M9" i="14"/>
  <c r="L9" i="14"/>
  <c r="L10" i="14" s="1"/>
  <c r="L48" i="14" s="1"/>
  <c r="K9" i="14"/>
  <c r="K10" i="14" s="1"/>
  <c r="J9" i="14"/>
  <c r="I9" i="14"/>
  <c r="I10" i="14" s="1"/>
  <c r="H9" i="14"/>
  <c r="H10" i="14" s="1"/>
  <c r="G9" i="14"/>
  <c r="G47" i="14" s="1"/>
  <c r="F9" i="14"/>
  <c r="F10" i="14" s="1"/>
  <c r="E9" i="14"/>
  <c r="E10" i="14" s="1"/>
  <c r="D9" i="14"/>
  <c r="D47" i="14" s="1"/>
  <c r="I51" i="13"/>
  <c r="K44" i="13"/>
  <c r="K50" i="13" s="1"/>
  <c r="J44" i="13"/>
  <c r="J50" i="13" s="1"/>
  <c r="M42" i="13"/>
  <c r="I42" i="13"/>
  <c r="H42" i="13"/>
  <c r="H48" i="13" s="1"/>
  <c r="M41" i="13"/>
  <c r="M47" i="13" s="1"/>
  <c r="L41" i="13"/>
  <c r="L47" i="13" s="1"/>
  <c r="K41" i="13"/>
  <c r="K42" i="13" s="1"/>
  <c r="J41" i="13"/>
  <c r="J47" i="13" s="1"/>
  <c r="I41" i="13"/>
  <c r="I47" i="13" s="1"/>
  <c r="H41" i="13"/>
  <c r="H47" i="13" s="1"/>
  <c r="G41" i="13"/>
  <c r="G42" i="13" s="1"/>
  <c r="F41" i="13"/>
  <c r="F42" i="13" s="1"/>
  <c r="F48" i="13" s="1"/>
  <c r="E41" i="13"/>
  <c r="D41" i="13"/>
  <c r="D47" i="13" s="1"/>
  <c r="H38" i="13"/>
  <c r="M37" i="13"/>
  <c r="M38" i="13" s="1"/>
  <c r="L37" i="13"/>
  <c r="L38" i="13" s="1"/>
  <c r="K37" i="13"/>
  <c r="K45" i="13" s="1"/>
  <c r="K51" i="13" s="1"/>
  <c r="J37" i="13"/>
  <c r="J45" i="13" s="1"/>
  <c r="J51" i="13" s="1"/>
  <c r="I37" i="13"/>
  <c r="I45" i="13" s="1"/>
  <c r="H37" i="13"/>
  <c r="H45" i="13" s="1"/>
  <c r="H51" i="13" s="1"/>
  <c r="G37" i="13"/>
  <c r="G45" i="13" s="1"/>
  <c r="G51" i="13" s="1"/>
  <c r="F37" i="13"/>
  <c r="F45" i="13" s="1"/>
  <c r="F51" i="13" s="1"/>
  <c r="E37" i="13"/>
  <c r="E45" i="13" s="1"/>
  <c r="D37" i="13"/>
  <c r="K38" i="13" s="1"/>
  <c r="K36" i="13"/>
  <c r="J36" i="13"/>
  <c r="M35" i="13"/>
  <c r="M44" i="13" s="1"/>
  <c r="M50" i="13" s="1"/>
  <c r="L35" i="13"/>
  <c r="L44" i="13" s="1"/>
  <c r="L50" i="13" s="1"/>
  <c r="K35" i="13"/>
  <c r="J35" i="13"/>
  <c r="I35" i="13"/>
  <c r="I44" i="13" s="1"/>
  <c r="I50" i="13" s="1"/>
  <c r="H35" i="13"/>
  <c r="G35" i="13"/>
  <c r="F35" i="13"/>
  <c r="F44" i="13" s="1"/>
  <c r="F50" i="13" s="1"/>
  <c r="E35" i="13"/>
  <c r="E44" i="13" s="1"/>
  <c r="D35" i="13"/>
  <c r="F36" i="13" s="1"/>
  <c r="M34" i="13"/>
  <c r="L34" i="13"/>
  <c r="K34" i="13"/>
  <c r="J34" i="13"/>
  <c r="I34" i="13"/>
  <c r="H34" i="13"/>
  <c r="G34" i="13"/>
  <c r="F34" i="13"/>
  <c r="E34" i="13"/>
  <c r="M32" i="13"/>
  <c r="L32" i="13"/>
  <c r="K32" i="13"/>
  <c r="J32" i="13"/>
  <c r="I32" i="13"/>
  <c r="H32" i="13"/>
  <c r="G32" i="13"/>
  <c r="F32" i="13"/>
  <c r="E32" i="13"/>
  <c r="M30" i="13"/>
  <c r="L30" i="13"/>
  <c r="K30" i="13"/>
  <c r="J30" i="13"/>
  <c r="I30" i="13"/>
  <c r="H30" i="13"/>
  <c r="G30" i="13"/>
  <c r="F30" i="13"/>
  <c r="E30" i="13"/>
  <c r="M28" i="13"/>
  <c r="L28" i="13"/>
  <c r="K28" i="13"/>
  <c r="J28" i="13"/>
  <c r="I28" i="13"/>
  <c r="H28" i="13"/>
  <c r="G28" i="13"/>
  <c r="F28" i="13"/>
  <c r="E28" i="13"/>
  <c r="M26" i="13"/>
  <c r="L26" i="13"/>
  <c r="K26" i="13"/>
  <c r="J26" i="13"/>
  <c r="I26" i="13"/>
  <c r="H26" i="13"/>
  <c r="G26" i="13"/>
  <c r="F26" i="13"/>
  <c r="E26" i="13"/>
  <c r="M24" i="13"/>
  <c r="L24" i="13"/>
  <c r="K24" i="13"/>
  <c r="J24" i="13"/>
  <c r="I24" i="13"/>
  <c r="H24" i="13"/>
  <c r="G24" i="13"/>
  <c r="F24" i="13"/>
  <c r="E24" i="13"/>
  <c r="M22" i="13"/>
  <c r="L22" i="13"/>
  <c r="K22" i="13"/>
  <c r="J22" i="13"/>
  <c r="I22" i="13"/>
  <c r="H22" i="13"/>
  <c r="G22" i="13"/>
  <c r="F22" i="13"/>
  <c r="E22" i="13"/>
  <c r="M20" i="13"/>
  <c r="L20" i="13"/>
  <c r="K20" i="13"/>
  <c r="J20" i="13"/>
  <c r="I20" i="13"/>
  <c r="H20" i="13"/>
  <c r="G20" i="13"/>
  <c r="F20" i="13"/>
  <c r="E20" i="13"/>
  <c r="M18" i="13"/>
  <c r="L18" i="13"/>
  <c r="K18" i="13"/>
  <c r="J18" i="13"/>
  <c r="I18" i="13"/>
  <c r="H18" i="13"/>
  <c r="G18" i="13"/>
  <c r="F18" i="13"/>
  <c r="E18" i="13"/>
  <c r="M16" i="13"/>
  <c r="L16" i="13"/>
  <c r="K16" i="13"/>
  <c r="J16" i="13"/>
  <c r="I16" i="13"/>
  <c r="H16" i="13"/>
  <c r="G16" i="13"/>
  <c r="F16" i="13"/>
  <c r="E16" i="13"/>
  <c r="M14" i="13"/>
  <c r="L14" i="13"/>
  <c r="K14" i="13"/>
  <c r="J14" i="13"/>
  <c r="I14" i="13"/>
  <c r="H14" i="13"/>
  <c r="G14" i="13"/>
  <c r="F14" i="13"/>
  <c r="E14" i="13"/>
  <c r="M12" i="13"/>
  <c r="L12" i="13"/>
  <c r="K12" i="13"/>
  <c r="J12" i="13"/>
  <c r="I12" i="13"/>
  <c r="H12" i="13"/>
  <c r="G12" i="13"/>
  <c r="F12" i="13"/>
  <c r="E12" i="13"/>
  <c r="J10" i="13"/>
  <c r="F10" i="13"/>
  <c r="E10" i="13"/>
  <c r="M9" i="13"/>
  <c r="L9" i="13"/>
  <c r="L10" i="13" s="1"/>
  <c r="K9" i="13"/>
  <c r="K47" i="13" s="1"/>
  <c r="J9" i="13"/>
  <c r="I9" i="13"/>
  <c r="I10" i="13" s="1"/>
  <c r="H9" i="13"/>
  <c r="H10" i="13" s="1"/>
  <c r="G9" i="13"/>
  <c r="G47" i="13" s="1"/>
  <c r="F9" i="13"/>
  <c r="E9" i="13"/>
  <c r="D9" i="13"/>
  <c r="M10" i="13" s="1"/>
  <c r="J47" i="12"/>
  <c r="I47" i="12"/>
  <c r="F47" i="12"/>
  <c r="F45" i="12"/>
  <c r="F51" i="12" s="1"/>
  <c r="E45" i="12"/>
  <c r="I42" i="12"/>
  <c r="K41" i="12"/>
  <c r="K47" i="12" s="1"/>
  <c r="J41" i="12"/>
  <c r="I41" i="12"/>
  <c r="H41" i="12"/>
  <c r="H47" i="12" s="1"/>
  <c r="G41" i="12"/>
  <c r="G47" i="12" s="1"/>
  <c r="F41" i="12"/>
  <c r="E41" i="12"/>
  <c r="D41" i="12"/>
  <c r="J42" i="12" s="1"/>
  <c r="J48" i="12" s="1"/>
  <c r="K37" i="12"/>
  <c r="K38" i="12" s="1"/>
  <c r="J37" i="12"/>
  <c r="J38" i="12" s="1"/>
  <c r="I37" i="12"/>
  <c r="I45" i="12" s="1"/>
  <c r="I51" i="12" s="1"/>
  <c r="H37" i="12"/>
  <c r="G37" i="12"/>
  <c r="F37" i="12"/>
  <c r="E37" i="12"/>
  <c r="E38" i="12" s="1"/>
  <c r="D37" i="12"/>
  <c r="D45" i="12" s="1"/>
  <c r="D51" i="12" s="1"/>
  <c r="F36" i="12"/>
  <c r="K35" i="12"/>
  <c r="J35" i="12"/>
  <c r="I35" i="12"/>
  <c r="I44" i="12" s="1"/>
  <c r="I50" i="12" s="1"/>
  <c r="H35" i="12"/>
  <c r="H44" i="12" s="1"/>
  <c r="H50" i="12" s="1"/>
  <c r="G35" i="12"/>
  <c r="G44" i="12" s="1"/>
  <c r="G50" i="12" s="1"/>
  <c r="F35" i="12"/>
  <c r="F44" i="12" s="1"/>
  <c r="F50" i="12" s="1"/>
  <c r="E35" i="12"/>
  <c r="E44" i="12" s="1"/>
  <c r="D35" i="12"/>
  <c r="I36" i="12" s="1"/>
  <c r="K34" i="12"/>
  <c r="J34" i="12"/>
  <c r="I34" i="12"/>
  <c r="H34" i="12"/>
  <c r="G34" i="12"/>
  <c r="F34" i="12"/>
  <c r="E34" i="12"/>
  <c r="K32" i="12"/>
  <c r="J32" i="12"/>
  <c r="I32" i="12"/>
  <c r="H32" i="12"/>
  <c r="G32" i="12"/>
  <c r="F32" i="12"/>
  <c r="E32" i="12"/>
  <c r="K30" i="12"/>
  <c r="J30" i="12"/>
  <c r="I30" i="12"/>
  <c r="H30" i="12"/>
  <c r="G30" i="12"/>
  <c r="F30" i="12"/>
  <c r="E30" i="12"/>
  <c r="K28" i="12"/>
  <c r="J28" i="12"/>
  <c r="I28" i="12"/>
  <c r="H28" i="12"/>
  <c r="G28" i="12"/>
  <c r="F28" i="12"/>
  <c r="E28" i="12"/>
  <c r="K26" i="12"/>
  <c r="J26" i="12"/>
  <c r="I26" i="12"/>
  <c r="H26" i="12"/>
  <c r="G26" i="12"/>
  <c r="F26" i="12"/>
  <c r="E26" i="12"/>
  <c r="K24" i="12"/>
  <c r="J24" i="12"/>
  <c r="I24" i="12"/>
  <c r="H24" i="12"/>
  <c r="G24" i="12"/>
  <c r="F24" i="12"/>
  <c r="E24" i="12"/>
  <c r="K22" i="12"/>
  <c r="J22" i="12"/>
  <c r="I22" i="12"/>
  <c r="H22" i="12"/>
  <c r="G22" i="12"/>
  <c r="F22" i="12"/>
  <c r="E22" i="12"/>
  <c r="K20" i="12"/>
  <c r="J20" i="12"/>
  <c r="I20" i="12"/>
  <c r="H20" i="12"/>
  <c r="G20" i="12"/>
  <c r="F20" i="12"/>
  <c r="E20" i="12"/>
  <c r="K18" i="12"/>
  <c r="J18" i="12"/>
  <c r="I18" i="12"/>
  <c r="H18" i="12"/>
  <c r="G18" i="12"/>
  <c r="F18" i="12"/>
  <c r="E18" i="12"/>
  <c r="K16" i="12"/>
  <c r="J16" i="12"/>
  <c r="I16" i="12"/>
  <c r="H16" i="12"/>
  <c r="G16" i="12"/>
  <c r="F16" i="12"/>
  <c r="E16" i="12"/>
  <c r="K14" i="12"/>
  <c r="J14" i="12"/>
  <c r="I14" i="12"/>
  <c r="H14" i="12"/>
  <c r="G14" i="12"/>
  <c r="F14" i="12"/>
  <c r="E14" i="12"/>
  <c r="K12" i="12"/>
  <c r="J12" i="12"/>
  <c r="I12" i="12"/>
  <c r="H12" i="12"/>
  <c r="G12" i="12"/>
  <c r="F12" i="12"/>
  <c r="E12" i="12"/>
  <c r="G10" i="12"/>
  <c r="F10" i="12"/>
  <c r="K9" i="12"/>
  <c r="K10" i="12" s="1"/>
  <c r="J9" i="12"/>
  <c r="J10" i="12" s="1"/>
  <c r="I9" i="12"/>
  <c r="I10" i="12" s="1"/>
  <c r="H9" i="12"/>
  <c r="H10" i="12" s="1"/>
  <c r="G9" i="12"/>
  <c r="F9" i="12"/>
  <c r="E9" i="12"/>
  <c r="E10" i="12" s="1"/>
  <c r="D9" i="12"/>
  <c r="E53" i="11"/>
  <c r="E46" i="11"/>
  <c r="E52" i="11" s="1"/>
  <c r="F43" i="11"/>
  <c r="F44" i="11" s="1"/>
  <c r="E43" i="11"/>
  <c r="D43" i="11"/>
  <c r="D49" i="11" s="1"/>
  <c r="F41" i="11"/>
  <c r="F40" i="11"/>
  <c r="F47" i="11" s="1"/>
  <c r="F53" i="11" s="1"/>
  <c r="E40" i="11"/>
  <c r="E47" i="11" s="1"/>
  <c r="D40" i="11"/>
  <c r="D47" i="11" s="1"/>
  <c r="D53" i="11" s="1"/>
  <c r="F38" i="11"/>
  <c r="F46" i="11" s="1"/>
  <c r="F52" i="11" s="1"/>
  <c r="E38" i="11"/>
  <c r="D38" i="11"/>
  <c r="D46" i="11" s="1"/>
  <c r="D52" i="11" s="1"/>
  <c r="F37" i="11"/>
  <c r="F35" i="11"/>
  <c r="F33" i="11"/>
  <c r="F31" i="11"/>
  <c r="F29" i="11"/>
  <c r="F27" i="11"/>
  <c r="F25" i="11"/>
  <c r="F23" i="11"/>
  <c r="F21" i="11"/>
  <c r="F19" i="11"/>
  <c r="F17" i="11"/>
  <c r="F15" i="11"/>
  <c r="F12" i="11"/>
  <c r="F13" i="11" s="1"/>
  <c r="E12" i="11"/>
  <c r="E49" i="11" s="1"/>
  <c r="F49" i="10"/>
  <c r="F47" i="10"/>
  <c r="F53" i="10" s="1"/>
  <c r="F43" i="10"/>
  <c r="E43" i="10"/>
  <c r="D43" i="10"/>
  <c r="D49" i="10" s="1"/>
  <c r="F40" i="10"/>
  <c r="F41" i="10" s="1"/>
  <c r="E40" i="10"/>
  <c r="E47" i="10" s="1"/>
  <c r="E53" i="10" s="1"/>
  <c r="D40" i="10"/>
  <c r="D47" i="10" s="1"/>
  <c r="D53" i="10" s="1"/>
  <c r="F38" i="10"/>
  <c r="F39" i="10" s="1"/>
  <c r="E38" i="10"/>
  <c r="E46" i="10" s="1"/>
  <c r="D38" i="10"/>
  <c r="D46" i="10" s="1"/>
  <c r="D52" i="10" s="1"/>
  <c r="F37" i="10"/>
  <c r="F35" i="10"/>
  <c r="F33" i="10"/>
  <c r="F31" i="10"/>
  <c r="F29" i="10"/>
  <c r="F27" i="10"/>
  <c r="F25" i="10"/>
  <c r="F23" i="10"/>
  <c r="F21" i="10"/>
  <c r="F19" i="10"/>
  <c r="F17" i="10"/>
  <c r="F15" i="10"/>
  <c r="F13" i="10"/>
  <c r="D53" i="9"/>
  <c r="D49" i="9"/>
  <c r="D47" i="9"/>
  <c r="E46" i="9"/>
  <c r="E52" i="9" s="1"/>
  <c r="F43" i="9"/>
  <c r="F44" i="9" s="1"/>
  <c r="E43" i="9"/>
  <c r="D43" i="9"/>
  <c r="F40" i="9"/>
  <c r="F41" i="9" s="1"/>
  <c r="E40" i="9"/>
  <c r="E47" i="9" s="1"/>
  <c r="E53" i="9" s="1"/>
  <c r="D40" i="9"/>
  <c r="F38" i="9"/>
  <c r="E38" i="9"/>
  <c r="D38" i="9"/>
  <c r="D46" i="9" s="1"/>
  <c r="D52" i="9" s="1"/>
  <c r="F37" i="9"/>
  <c r="F35" i="9"/>
  <c r="F33" i="9"/>
  <c r="F31" i="9"/>
  <c r="F29" i="9"/>
  <c r="F27" i="9"/>
  <c r="F25" i="9"/>
  <c r="F23" i="9"/>
  <c r="F21" i="9"/>
  <c r="F19" i="9"/>
  <c r="F17" i="9"/>
  <c r="F15" i="9"/>
  <c r="F12" i="9"/>
  <c r="F13" i="9" s="1"/>
  <c r="E12" i="9"/>
  <c r="E49" i="9" s="1"/>
  <c r="F49" i="8"/>
  <c r="F47" i="8"/>
  <c r="F53" i="8" s="1"/>
  <c r="F43" i="8"/>
  <c r="F44" i="8" s="1"/>
  <c r="E43" i="8"/>
  <c r="D43" i="8"/>
  <c r="D49" i="8" s="1"/>
  <c r="F40" i="8"/>
  <c r="F41" i="8" s="1"/>
  <c r="E40" i="8"/>
  <c r="E47" i="8" s="1"/>
  <c r="E53" i="8" s="1"/>
  <c r="D40" i="8"/>
  <c r="D47" i="8" s="1"/>
  <c r="F38" i="8"/>
  <c r="F39" i="8" s="1"/>
  <c r="E38" i="8"/>
  <c r="E46" i="8" s="1"/>
  <c r="E52" i="8" s="1"/>
  <c r="D38" i="8"/>
  <c r="D46" i="8" s="1"/>
  <c r="F37" i="8"/>
  <c r="F35" i="8"/>
  <c r="F33" i="8"/>
  <c r="F31" i="8"/>
  <c r="F29" i="8"/>
  <c r="F27" i="8"/>
  <c r="F25" i="8"/>
  <c r="F23" i="8"/>
  <c r="F21" i="8"/>
  <c r="F19" i="8"/>
  <c r="F17" i="8"/>
  <c r="F15" i="8"/>
  <c r="F12" i="8"/>
  <c r="F13" i="8" s="1"/>
  <c r="F50" i="8" s="1"/>
  <c r="E12" i="8"/>
  <c r="E49" i="8" s="1"/>
  <c r="G69" i="7"/>
  <c r="E68" i="7"/>
  <c r="G66" i="7"/>
  <c r="G72" i="7" s="1"/>
  <c r="E65" i="7"/>
  <c r="I63" i="7"/>
  <c r="I62" i="7"/>
  <c r="I61" i="7"/>
  <c r="H61" i="7"/>
  <c r="H62" i="7" s="1"/>
  <c r="G61" i="7"/>
  <c r="F61" i="7"/>
  <c r="E61" i="7"/>
  <c r="D61" i="7"/>
  <c r="D68" i="7" s="1"/>
  <c r="I59" i="7"/>
  <c r="I58" i="7"/>
  <c r="I57" i="7"/>
  <c r="I66" i="7" s="1"/>
  <c r="H57" i="7"/>
  <c r="H66" i="7" s="1"/>
  <c r="G57" i="7"/>
  <c r="F57" i="7"/>
  <c r="F59" i="7" s="1"/>
  <c r="E57" i="7"/>
  <c r="D57" i="7"/>
  <c r="D66" i="7" s="1"/>
  <c r="D71" i="7" s="1"/>
  <c r="I55" i="7"/>
  <c r="I54" i="7"/>
  <c r="I56" i="7" s="1"/>
  <c r="H54" i="7"/>
  <c r="H55" i="7" s="1"/>
  <c r="G54" i="7"/>
  <c r="G65" i="7" s="1"/>
  <c r="F54" i="7"/>
  <c r="E54" i="7"/>
  <c r="D54" i="7"/>
  <c r="D65" i="7" s="1"/>
  <c r="I53" i="7"/>
  <c r="F53" i="7"/>
  <c r="I52" i="7"/>
  <c r="H52" i="7"/>
  <c r="F52" i="7"/>
  <c r="E52" i="7"/>
  <c r="I50" i="7"/>
  <c r="F50" i="7"/>
  <c r="I49" i="7"/>
  <c r="H49" i="7"/>
  <c r="F49" i="7"/>
  <c r="E49" i="7"/>
  <c r="I47" i="7"/>
  <c r="F47" i="7"/>
  <c r="I46" i="7"/>
  <c r="H46" i="7"/>
  <c r="F46" i="7"/>
  <c r="E46" i="7"/>
  <c r="I44" i="7"/>
  <c r="F44" i="7"/>
  <c r="I43" i="7"/>
  <c r="H43" i="7"/>
  <c r="F43" i="7"/>
  <c r="E43" i="7"/>
  <c r="I41" i="7"/>
  <c r="F41" i="7"/>
  <c r="I40" i="7"/>
  <c r="H40" i="7"/>
  <c r="F40" i="7"/>
  <c r="E40" i="7"/>
  <c r="I38" i="7"/>
  <c r="F38" i="7"/>
  <c r="I37" i="7"/>
  <c r="H37" i="7"/>
  <c r="F37" i="7"/>
  <c r="E37" i="7"/>
  <c r="I35" i="7"/>
  <c r="F35" i="7"/>
  <c r="I34" i="7"/>
  <c r="H34" i="7"/>
  <c r="F34" i="7"/>
  <c r="E34" i="7"/>
  <c r="I32" i="7"/>
  <c r="F32" i="7"/>
  <c r="I31" i="7"/>
  <c r="H31" i="7"/>
  <c r="F31" i="7"/>
  <c r="E31" i="7"/>
  <c r="I29" i="7"/>
  <c r="F29" i="7"/>
  <c r="I28" i="7"/>
  <c r="H28" i="7"/>
  <c r="F28" i="7"/>
  <c r="E28" i="7"/>
  <c r="I26" i="7"/>
  <c r="F26" i="7"/>
  <c r="I25" i="7"/>
  <c r="H25" i="7"/>
  <c r="F25" i="7"/>
  <c r="E25" i="7"/>
  <c r="I23" i="7"/>
  <c r="F23" i="7"/>
  <c r="I22" i="7"/>
  <c r="H22" i="7"/>
  <c r="F22" i="7"/>
  <c r="E22" i="7"/>
  <c r="I20" i="7"/>
  <c r="F20" i="7"/>
  <c r="I19" i="7"/>
  <c r="H19" i="7"/>
  <c r="F19" i="7"/>
  <c r="E19" i="7"/>
  <c r="I16" i="7"/>
  <c r="I69" i="7" s="1"/>
  <c r="I15" i="7"/>
  <c r="I17" i="7" s="1"/>
  <c r="I70" i="7" s="1"/>
  <c r="H15" i="7"/>
  <c r="H16" i="7" s="1"/>
  <c r="H69" i="7" s="1"/>
  <c r="G15" i="7"/>
  <c r="G68" i="7" s="1"/>
  <c r="F15" i="7"/>
  <c r="F17" i="7" s="1"/>
  <c r="E15" i="7"/>
  <c r="E16" i="7" s="1"/>
  <c r="R72" i="6"/>
  <c r="V66" i="6"/>
  <c r="V73" i="6" s="1"/>
  <c r="J66" i="6"/>
  <c r="J73" i="6" s="1"/>
  <c r="AB61" i="6"/>
  <c r="AA61" i="6"/>
  <c r="Y61" i="6"/>
  <c r="X61" i="6"/>
  <c r="V61" i="6"/>
  <c r="U61" i="6"/>
  <c r="S61" i="6"/>
  <c r="R61" i="6"/>
  <c r="P61" i="6"/>
  <c r="J61" i="6"/>
  <c r="I61" i="6"/>
  <c r="D61" i="6"/>
  <c r="AB57" i="6"/>
  <c r="AA57" i="6"/>
  <c r="Y57" i="6"/>
  <c r="X57" i="6"/>
  <c r="V57" i="6"/>
  <c r="U57" i="6"/>
  <c r="U66" i="6" s="1"/>
  <c r="U73" i="6" s="1"/>
  <c r="S57" i="6"/>
  <c r="S66" i="6" s="1"/>
  <c r="S73" i="6" s="1"/>
  <c r="R57" i="6"/>
  <c r="J57" i="6"/>
  <c r="I57" i="6"/>
  <c r="I66" i="6" s="1"/>
  <c r="I73" i="6" s="1"/>
  <c r="D57" i="6"/>
  <c r="D66" i="6" s="1"/>
  <c r="D73" i="6" s="1"/>
  <c r="AB54" i="6"/>
  <c r="AA54" i="6"/>
  <c r="Y54" i="6"/>
  <c r="Y65" i="6" s="1"/>
  <c r="Y72" i="6" s="1"/>
  <c r="X54" i="6"/>
  <c r="W54" i="6"/>
  <c r="V54" i="6"/>
  <c r="U54" i="6"/>
  <c r="S54" i="6"/>
  <c r="R54" i="6"/>
  <c r="R65" i="6" s="1"/>
  <c r="J54" i="6"/>
  <c r="I54" i="6"/>
  <c r="I65" i="6" s="1"/>
  <c r="I72" i="6" s="1"/>
  <c r="D54" i="6"/>
  <c r="D65" i="6" s="1"/>
  <c r="Z51" i="6"/>
  <c r="W51" i="6"/>
  <c r="T51" i="6"/>
  <c r="Q51" i="6"/>
  <c r="P51" i="6"/>
  <c r="O51" i="6"/>
  <c r="H51" i="6"/>
  <c r="Z48" i="6"/>
  <c r="W48" i="6"/>
  <c r="T48" i="6"/>
  <c r="Q48" i="6"/>
  <c r="P48" i="6"/>
  <c r="P57" i="6" s="1"/>
  <c r="O48" i="6"/>
  <c r="L48" i="6"/>
  <c r="H48" i="6"/>
  <c r="S47" i="6"/>
  <c r="Z45" i="6"/>
  <c r="Z57" i="6" s="1"/>
  <c r="W45" i="6"/>
  <c r="T45" i="6"/>
  <c r="Q45" i="6"/>
  <c r="P45" i="6"/>
  <c r="P47" i="6" s="1"/>
  <c r="O45" i="6"/>
  <c r="N45" i="6"/>
  <c r="M45" i="6"/>
  <c r="L45" i="6"/>
  <c r="H45" i="6"/>
  <c r="G45" i="6"/>
  <c r="AB47" i="6" s="1"/>
  <c r="F45" i="6"/>
  <c r="R47" i="6" s="1"/>
  <c r="Z42" i="6"/>
  <c r="W42" i="6"/>
  <c r="T42" i="6"/>
  <c r="T57" i="6" s="1"/>
  <c r="Q42" i="6"/>
  <c r="P42" i="6"/>
  <c r="P44" i="6" s="1"/>
  <c r="O42" i="6"/>
  <c r="N42" i="6"/>
  <c r="M42" i="6"/>
  <c r="G42" i="6" s="1"/>
  <c r="L42" i="6"/>
  <c r="H42" i="6"/>
  <c r="Z39" i="6"/>
  <c r="W39" i="6"/>
  <c r="T39" i="6"/>
  <c r="T54" i="6" s="1"/>
  <c r="Q39" i="6"/>
  <c r="Q54" i="6" s="1"/>
  <c r="P39" i="6"/>
  <c r="M39" i="6" s="1"/>
  <c r="O39" i="6"/>
  <c r="H39" i="6"/>
  <c r="Z36" i="6"/>
  <c r="W36" i="6"/>
  <c r="T36" i="6"/>
  <c r="Q36" i="6"/>
  <c r="P36" i="6"/>
  <c r="O36" i="6"/>
  <c r="O61" i="6" s="1"/>
  <c r="L36" i="6"/>
  <c r="H36" i="6"/>
  <c r="F36" i="6"/>
  <c r="AA35" i="6"/>
  <c r="R35" i="6"/>
  <c r="I35" i="6"/>
  <c r="Z33" i="6"/>
  <c r="W33" i="6"/>
  <c r="T33" i="6"/>
  <c r="Q33" i="6"/>
  <c r="P33" i="6"/>
  <c r="O33" i="6"/>
  <c r="L33" i="6"/>
  <c r="L35" i="6" s="1"/>
  <c r="H33" i="6"/>
  <c r="F33" i="6"/>
  <c r="Z30" i="6"/>
  <c r="W30" i="6"/>
  <c r="T30" i="6"/>
  <c r="Q30" i="6"/>
  <c r="P30" i="6"/>
  <c r="O30" i="6"/>
  <c r="N30" i="6"/>
  <c r="M30" i="6"/>
  <c r="L30" i="6"/>
  <c r="F30" i="6" s="1"/>
  <c r="H30" i="6"/>
  <c r="Z27" i="6"/>
  <c r="W27" i="6"/>
  <c r="T27" i="6"/>
  <c r="Q27" i="6"/>
  <c r="P27" i="6"/>
  <c r="M27" i="6" s="1"/>
  <c r="O27" i="6"/>
  <c r="L27" i="6"/>
  <c r="H27" i="6"/>
  <c r="X26" i="6"/>
  <c r="F26" i="6"/>
  <c r="Z24" i="6"/>
  <c r="Z15" i="6" s="1"/>
  <c r="W24" i="6"/>
  <c r="T24" i="6"/>
  <c r="Q24" i="6"/>
  <c r="P24" i="6"/>
  <c r="O24" i="6"/>
  <c r="L24" i="6"/>
  <c r="H24" i="6"/>
  <c r="F24" i="6"/>
  <c r="Z21" i="6"/>
  <c r="W21" i="6"/>
  <c r="T21" i="6"/>
  <c r="Q21" i="6"/>
  <c r="P21" i="6"/>
  <c r="P15" i="6" s="1"/>
  <c r="O21" i="6"/>
  <c r="L21" i="6" s="1"/>
  <c r="H21" i="6"/>
  <c r="Y20" i="6"/>
  <c r="Z18" i="6"/>
  <c r="W18" i="6"/>
  <c r="T18" i="6"/>
  <c r="Q18" i="6"/>
  <c r="P18" i="6"/>
  <c r="O18" i="6"/>
  <c r="M18" i="6"/>
  <c r="H18" i="6"/>
  <c r="G18" i="6"/>
  <c r="AB15" i="6"/>
  <c r="AA15" i="6"/>
  <c r="AA68" i="6" s="1"/>
  <c r="Y15" i="6"/>
  <c r="Y68" i="6" s="1"/>
  <c r="X15" i="6"/>
  <c r="X68" i="6" s="1"/>
  <c r="W15" i="6"/>
  <c r="V15" i="6"/>
  <c r="U15" i="6"/>
  <c r="U68" i="6" s="1"/>
  <c r="S15" i="6"/>
  <c r="R15" i="6"/>
  <c r="J15" i="6"/>
  <c r="I15" i="6"/>
  <c r="D15" i="6"/>
  <c r="D68" i="6" s="1"/>
  <c r="Y72" i="5"/>
  <c r="U72" i="5"/>
  <c r="AA65" i="5"/>
  <c r="AA72" i="5" s="1"/>
  <c r="J65" i="5"/>
  <c r="J72" i="5" s="1"/>
  <c r="AB61" i="5"/>
  <c r="AA61" i="5"/>
  <c r="Y61" i="5"/>
  <c r="X61" i="5"/>
  <c r="V61" i="5"/>
  <c r="U61" i="5"/>
  <c r="T61" i="5"/>
  <c r="S61" i="5"/>
  <c r="R61" i="5"/>
  <c r="J61" i="5"/>
  <c r="I61" i="5"/>
  <c r="H61" i="5"/>
  <c r="D61" i="5"/>
  <c r="AB57" i="5"/>
  <c r="AB66" i="5" s="1"/>
  <c r="AB73" i="5" s="1"/>
  <c r="AA57" i="5"/>
  <c r="AA66" i="5" s="1"/>
  <c r="AA73" i="5" s="1"/>
  <c r="Y57" i="5"/>
  <c r="Y66" i="5" s="1"/>
  <c r="Y73" i="5" s="1"/>
  <c r="X57" i="5"/>
  <c r="W57" i="5"/>
  <c r="V57" i="5"/>
  <c r="V66" i="5" s="1"/>
  <c r="U57" i="5"/>
  <c r="U66" i="5" s="1"/>
  <c r="S57" i="5"/>
  <c r="S66" i="5" s="1"/>
  <c r="R57" i="5"/>
  <c r="R66" i="5" s="1"/>
  <c r="R73" i="5" s="1"/>
  <c r="J57" i="5"/>
  <c r="J66" i="5" s="1"/>
  <c r="I57" i="5"/>
  <c r="I66" i="5" s="1"/>
  <c r="D57" i="5"/>
  <c r="D66" i="5" s="1"/>
  <c r="D73" i="5" s="1"/>
  <c r="AB54" i="5"/>
  <c r="AA54" i="5"/>
  <c r="Y54" i="5"/>
  <c r="Y65" i="5" s="1"/>
  <c r="X54" i="5"/>
  <c r="X65" i="5" s="1"/>
  <c r="X72" i="5" s="1"/>
  <c r="V54" i="5"/>
  <c r="V65" i="5" s="1"/>
  <c r="U54" i="5"/>
  <c r="U65" i="5" s="1"/>
  <c r="S54" i="5"/>
  <c r="S65" i="5" s="1"/>
  <c r="S72" i="5" s="1"/>
  <c r="R54" i="5"/>
  <c r="R65" i="5" s="1"/>
  <c r="R72" i="5" s="1"/>
  <c r="P54" i="5"/>
  <c r="O54" i="5"/>
  <c r="J54" i="5"/>
  <c r="I54" i="5"/>
  <c r="I65" i="5" s="1"/>
  <c r="I72" i="5" s="1"/>
  <c r="D54" i="5"/>
  <c r="D65" i="5" s="1"/>
  <c r="D72" i="5" s="1"/>
  <c r="J53" i="5"/>
  <c r="Z51" i="5"/>
  <c r="W51" i="5"/>
  <c r="T51" i="5"/>
  <c r="Q51" i="5"/>
  <c r="P51" i="5"/>
  <c r="O51" i="5"/>
  <c r="M51" i="5"/>
  <c r="G51" i="5" s="1"/>
  <c r="L51" i="5"/>
  <c r="K51" i="5" s="1"/>
  <c r="H51" i="5"/>
  <c r="Z48" i="5"/>
  <c r="W48" i="5"/>
  <c r="T48" i="5"/>
  <c r="Q48" i="5"/>
  <c r="P48" i="5"/>
  <c r="O48" i="5"/>
  <c r="H48" i="5"/>
  <c r="AA47" i="5"/>
  <c r="I47" i="5"/>
  <c r="Z45" i="5"/>
  <c r="W45" i="5"/>
  <c r="T45" i="5"/>
  <c r="Q45" i="5"/>
  <c r="P45" i="5"/>
  <c r="O45" i="5"/>
  <c r="N45" i="5"/>
  <c r="L45" i="5"/>
  <c r="F45" i="5" s="1"/>
  <c r="H45" i="5"/>
  <c r="Z42" i="5"/>
  <c r="Z57" i="5" s="1"/>
  <c r="W42" i="5"/>
  <c r="T42" i="5"/>
  <c r="T57" i="5" s="1"/>
  <c r="Q42" i="5"/>
  <c r="P42" i="5"/>
  <c r="M42" i="5" s="1"/>
  <c r="O42" i="5"/>
  <c r="N42" i="5" s="1"/>
  <c r="H42" i="5"/>
  <c r="H57" i="5" s="1"/>
  <c r="X41" i="5"/>
  <c r="Z39" i="5"/>
  <c r="W39" i="5"/>
  <c r="T39" i="5"/>
  <c r="Q39" i="5"/>
  <c r="P39" i="5"/>
  <c r="O39" i="5"/>
  <c r="L39" i="5"/>
  <c r="H39" i="5"/>
  <c r="F39" i="5"/>
  <c r="Z36" i="5"/>
  <c r="W36" i="5"/>
  <c r="W61" i="5" s="1"/>
  <c r="T36" i="5"/>
  <c r="Q36" i="5"/>
  <c r="P36" i="5"/>
  <c r="P61" i="5" s="1"/>
  <c r="O36" i="5"/>
  <c r="O61" i="5" s="1"/>
  <c r="N36" i="5"/>
  <c r="M36" i="5"/>
  <c r="L36" i="5"/>
  <c r="H36" i="5"/>
  <c r="Z33" i="5"/>
  <c r="W33" i="5"/>
  <c r="T33" i="5"/>
  <c r="Q33" i="5"/>
  <c r="P33" i="5"/>
  <c r="O33" i="5"/>
  <c r="L33" i="5"/>
  <c r="H33" i="5"/>
  <c r="AA32" i="5"/>
  <c r="Z30" i="5"/>
  <c r="W30" i="5"/>
  <c r="T30" i="5"/>
  <c r="Q30" i="5"/>
  <c r="P30" i="5"/>
  <c r="O30" i="5"/>
  <c r="M30" i="5"/>
  <c r="G30" i="5" s="1"/>
  <c r="L30" i="5"/>
  <c r="F30" i="5" s="1"/>
  <c r="K30" i="5"/>
  <c r="H30" i="5"/>
  <c r="Z27" i="5"/>
  <c r="W27" i="5"/>
  <c r="T27" i="5"/>
  <c r="Q27" i="5"/>
  <c r="P27" i="5"/>
  <c r="O27" i="5"/>
  <c r="H27" i="5"/>
  <c r="Y26" i="5"/>
  <c r="Z24" i="5"/>
  <c r="W24" i="5"/>
  <c r="T24" i="5"/>
  <c r="Q24" i="5"/>
  <c r="P24" i="5"/>
  <c r="O24" i="5"/>
  <c r="M24" i="5"/>
  <c r="H24" i="5"/>
  <c r="G24" i="5"/>
  <c r="Z21" i="5"/>
  <c r="W21" i="5"/>
  <c r="T21" i="5"/>
  <c r="Q21" i="5"/>
  <c r="P21" i="5"/>
  <c r="O21" i="5"/>
  <c r="N21" i="5"/>
  <c r="M21" i="5"/>
  <c r="H21" i="5"/>
  <c r="Z18" i="5"/>
  <c r="W18" i="5"/>
  <c r="T18" i="5"/>
  <c r="Q18" i="5"/>
  <c r="P18" i="5"/>
  <c r="O18" i="5"/>
  <c r="M18" i="5"/>
  <c r="H18" i="5"/>
  <c r="AB15" i="5"/>
  <c r="AA15" i="5"/>
  <c r="AA68" i="5" s="1"/>
  <c r="Y15" i="5"/>
  <c r="X15" i="5"/>
  <c r="V15" i="5"/>
  <c r="U15" i="5"/>
  <c r="S15" i="5"/>
  <c r="R15" i="5"/>
  <c r="R68" i="5" s="1"/>
  <c r="J15" i="5"/>
  <c r="J68" i="5" s="1"/>
  <c r="I15" i="5"/>
  <c r="H15" i="5"/>
  <c r="H68" i="5" s="1"/>
  <c r="D15" i="5"/>
  <c r="D68" i="5" s="1"/>
  <c r="D66" i="4"/>
  <c r="W65" i="4"/>
  <c r="W72" i="4" s="1"/>
  <c r="D61" i="4"/>
  <c r="T57" i="4"/>
  <c r="H57" i="4"/>
  <c r="D57" i="4"/>
  <c r="W54" i="4"/>
  <c r="D54" i="4"/>
  <c r="D65" i="4" s="1"/>
  <c r="D72" i="4" s="1"/>
  <c r="AB51" i="4"/>
  <c r="AA51" i="4"/>
  <c r="Z51" i="4"/>
  <c r="Y51" i="4"/>
  <c r="X51" i="4"/>
  <c r="W51" i="4"/>
  <c r="V51" i="4"/>
  <c r="U51" i="4"/>
  <c r="T51" i="4"/>
  <c r="S51" i="4"/>
  <c r="R51" i="4"/>
  <c r="Q51" i="4"/>
  <c r="P51" i="4"/>
  <c r="O51" i="4"/>
  <c r="J51" i="4"/>
  <c r="I51" i="4"/>
  <c r="H51" i="4"/>
  <c r="AB48" i="4"/>
  <c r="AA48" i="4"/>
  <c r="Z48" i="4"/>
  <c r="Y48" i="4"/>
  <c r="X48" i="4"/>
  <c r="W48" i="4"/>
  <c r="V48" i="4"/>
  <c r="U48" i="4"/>
  <c r="T48" i="4"/>
  <c r="S48" i="4"/>
  <c r="S57" i="4" s="1"/>
  <c r="R48" i="4"/>
  <c r="Q48" i="4"/>
  <c r="J48" i="4"/>
  <c r="I48" i="4"/>
  <c r="H48" i="4"/>
  <c r="AB45" i="4"/>
  <c r="AA45" i="4"/>
  <c r="Z45" i="4"/>
  <c r="Y45" i="4"/>
  <c r="X45" i="4"/>
  <c r="W45" i="4"/>
  <c r="V45" i="4"/>
  <c r="U45" i="4"/>
  <c r="T45" i="4"/>
  <c r="S45" i="4"/>
  <c r="R45" i="4"/>
  <c r="Q45" i="4"/>
  <c r="J45" i="4"/>
  <c r="I45" i="4"/>
  <c r="H45" i="4"/>
  <c r="AB42" i="4"/>
  <c r="AB57" i="4" s="1"/>
  <c r="AA42" i="4"/>
  <c r="AA57" i="4" s="1"/>
  <c r="Z42" i="4"/>
  <c r="Z57" i="4" s="1"/>
  <c r="Y42" i="4"/>
  <c r="X42" i="4"/>
  <c r="W42" i="4"/>
  <c r="V42" i="4"/>
  <c r="U42" i="4"/>
  <c r="T42" i="4"/>
  <c r="S42" i="4"/>
  <c r="R42" i="4"/>
  <c r="R57" i="4" s="1"/>
  <c r="Q42" i="4"/>
  <c r="Q57" i="4" s="1"/>
  <c r="J42" i="4"/>
  <c r="I42" i="4"/>
  <c r="H42" i="4"/>
  <c r="AB39" i="4"/>
  <c r="AA39" i="4"/>
  <c r="Y39" i="4"/>
  <c r="X39" i="4"/>
  <c r="W39" i="4"/>
  <c r="V39" i="4"/>
  <c r="V54" i="4" s="1"/>
  <c r="U39" i="4"/>
  <c r="T39" i="4"/>
  <c r="T54" i="4" s="1"/>
  <c r="S39" i="4"/>
  <c r="R39" i="4"/>
  <c r="Q39" i="4"/>
  <c r="P39" i="4"/>
  <c r="O39" i="4"/>
  <c r="J39" i="4"/>
  <c r="J54" i="4" s="1"/>
  <c r="I39" i="4"/>
  <c r="H39" i="4"/>
  <c r="H54" i="4" s="1"/>
  <c r="AB36" i="4"/>
  <c r="AA36" i="4"/>
  <c r="Z36" i="4"/>
  <c r="Y36" i="4"/>
  <c r="X36" i="4"/>
  <c r="W36" i="4"/>
  <c r="W61" i="4" s="1"/>
  <c r="V36" i="4"/>
  <c r="U36" i="4"/>
  <c r="T36" i="4"/>
  <c r="S36" i="4"/>
  <c r="R36" i="4"/>
  <c r="Q36" i="4"/>
  <c r="J36" i="4"/>
  <c r="I36" i="4"/>
  <c r="H36" i="4"/>
  <c r="H61" i="4" s="1"/>
  <c r="AB33" i="4"/>
  <c r="AA33" i="4"/>
  <c r="Z33" i="4"/>
  <c r="Y33" i="4"/>
  <c r="X33" i="4"/>
  <c r="W33" i="4"/>
  <c r="V33" i="4"/>
  <c r="U33" i="4"/>
  <c r="T33" i="4"/>
  <c r="S33" i="4"/>
  <c r="R33" i="4"/>
  <c r="J33" i="4"/>
  <c r="I33" i="4"/>
  <c r="H33" i="4"/>
  <c r="AB30" i="4"/>
  <c r="AA30" i="4"/>
  <c r="Z30" i="4"/>
  <c r="Y30" i="4"/>
  <c r="X30" i="4"/>
  <c r="W30" i="4"/>
  <c r="V30" i="4"/>
  <c r="U30" i="4"/>
  <c r="T30" i="4"/>
  <c r="S30" i="4"/>
  <c r="R30" i="4"/>
  <c r="Q30" i="4"/>
  <c r="P30" i="4"/>
  <c r="M30" i="4"/>
  <c r="J30" i="4"/>
  <c r="I30" i="4"/>
  <c r="H30" i="4"/>
  <c r="AB27" i="4"/>
  <c r="AA27" i="4"/>
  <c r="Z27" i="4"/>
  <c r="Y27" i="4"/>
  <c r="X27" i="4"/>
  <c r="W27" i="4"/>
  <c r="V27" i="4"/>
  <c r="U27" i="4"/>
  <c r="T27" i="4"/>
  <c r="S27" i="4"/>
  <c r="R27" i="4"/>
  <c r="Q27" i="4"/>
  <c r="P27" i="4"/>
  <c r="O27" i="4"/>
  <c r="J27" i="4"/>
  <c r="I27" i="4"/>
  <c r="H27" i="4"/>
  <c r="AB24" i="4"/>
  <c r="AA24" i="4"/>
  <c r="Z24" i="4"/>
  <c r="Y24" i="4"/>
  <c r="X24" i="4"/>
  <c r="W24" i="4"/>
  <c r="V24" i="4"/>
  <c r="U24" i="4"/>
  <c r="T24" i="4"/>
  <c r="S24" i="4"/>
  <c r="R24" i="4"/>
  <c r="Q24" i="4"/>
  <c r="J24" i="4"/>
  <c r="I24" i="4"/>
  <c r="H24" i="4"/>
  <c r="AB21" i="4"/>
  <c r="AA21" i="4"/>
  <c r="Z21" i="4"/>
  <c r="Z15" i="4" s="1"/>
  <c r="Y21" i="4"/>
  <c r="X21" i="4"/>
  <c r="L21" i="4" s="1"/>
  <c r="W21" i="4"/>
  <c r="V21" i="4"/>
  <c r="U21" i="4"/>
  <c r="T21" i="4"/>
  <c r="S21" i="4"/>
  <c r="R21" i="4"/>
  <c r="Q21" i="4"/>
  <c r="O21" i="4"/>
  <c r="J21" i="4"/>
  <c r="I21" i="4"/>
  <c r="H21" i="4"/>
  <c r="AB18" i="4"/>
  <c r="AA18" i="4"/>
  <c r="Z18" i="4"/>
  <c r="Y18" i="4"/>
  <c r="X18" i="4"/>
  <c r="W18" i="4"/>
  <c r="V18" i="4"/>
  <c r="U18" i="4"/>
  <c r="T18" i="4"/>
  <c r="S18" i="4"/>
  <c r="R18" i="4"/>
  <c r="Q18" i="4"/>
  <c r="P18" i="4"/>
  <c r="O18" i="4"/>
  <c r="J18" i="4"/>
  <c r="I18" i="4"/>
  <c r="H18" i="4"/>
  <c r="W15" i="4"/>
  <c r="W68" i="4" s="1"/>
  <c r="S15" i="4"/>
  <c r="R15" i="4"/>
  <c r="D15" i="4"/>
  <c r="D68" i="4" s="1"/>
  <c r="Y68" i="3"/>
  <c r="Y66" i="3"/>
  <c r="Y73" i="3" s="1"/>
  <c r="AB61" i="3"/>
  <c r="AA61" i="3"/>
  <c r="Y61" i="3"/>
  <c r="X61" i="3"/>
  <c r="W61" i="3"/>
  <c r="V61" i="3"/>
  <c r="U61" i="3"/>
  <c r="S61" i="3"/>
  <c r="R61" i="3"/>
  <c r="J61" i="3"/>
  <c r="I61" i="3"/>
  <c r="H61" i="3"/>
  <c r="D61" i="3"/>
  <c r="AA59" i="3"/>
  <c r="AB58" i="3"/>
  <c r="AB57" i="3"/>
  <c r="AB59" i="3" s="1"/>
  <c r="AA57" i="3"/>
  <c r="AA58" i="3" s="1"/>
  <c r="Y57" i="3"/>
  <c r="X57" i="3"/>
  <c r="X66" i="3" s="1"/>
  <c r="X73" i="3" s="1"/>
  <c r="W57" i="3"/>
  <c r="W66" i="3" s="1"/>
  <c r="W73" i="3" s="1"/>
  <c r="V57" i="3"/>
  <c r="U57" i="3"/>
  <c r="S57" i="3"/>
  <c r="S66" i="3" s="1"/>
  <c r="S73" i="3" s="1"/>
  <c r="R57" i="3"/>
  <c r="J57" i="3"/>
  <c r="I57" i="3"/>
  <c r="H57" i="3"/>
  <c r="D57" i="3"/>
  <c r="D66" i="3" s="1"/>
  <c r="D73" i="3" s="1"/>
  <c r="AB55" i="3"/>
  <c r="AA55" i="3"/>
  <c r="AB54" i="3"/>
  <c r="AB65" i="3" s="1"/>
  <c r="AB72" i="3" s="1"/>
  <c r="AA54" i="3"/>
  <c r="AA56" i="3" s="1"/>
  <c r="Y54" i="3"/>
  <c r="Y65" i="3" s="1"/>
  <c r="Y72" i="3" s="1"/>
  <c r="X54" i="3"/>
  <c r="X65" i="3" s="1"/>
  <c r="X72" i="3" s="1"/>
  <c r="W54" i="3"/>
  <c r="W65" i="3" s="1"/>
  <c r="W72" i="3" s="1"/>
  <c r="V54" i="3"/>
  <c r="U54" i="3"/>
  <c r="U65" i="3" s="1"/>
  <c r="U72" i="3" s="1"/>
  <c r="S54" i="3"/>
  <c r="R54" i="3"/>
  <c r="J54" i="3"/>
  <c r="I54" i="3"/>
  <c r="I65" i="3" s="1"/>
  <c r="I72" i="3" s="1"/>
  <c r="H54" i="3"/>
  <c r="H65" i="3" s="1"/>
  <c r="H72" i="3" s="1"/>
  <c r="D54" i="3"/>
  <c r="D65" i="3" s="1"/>
  <c r="D72" i="3" s="1"/>
  <c r="AB53" i="3"/>
  <c r="AA53" i="3"/>
  <c r="I53" i="3"/>
  <c r="AB52" i="3"/>
  <c r="AA52" i="3"/>
  <c r="Z52" i="3"/>
  <c r="Z51" i="3"/>
  <c r="T51" i="3"/>
  <c r="Q51" i="3"/>
  <c r="P51" i="3"/>
  <c r="O51" i="3"/>
  <c r="N51" i="3"/>
  <c r="L51" i="3"/>
  <c r="F51" i="3"/>
  <c r="U53" i="3" s="1"/>
  <c r="AB50" i="3"/>
  <c r="AA50" i="3"/>
  <c r="AB49" i="3"/>
  <c r="AA49" i="3"/>
  <c r="Z48" i="3"/>
  <c r="Z49" i="3" s="1"/>
  <c r="T48" i="3"/>
  <c r="Q48" i="3"/>
  <c r="P48" i="3"/>
  <c r="O48" i="3"/>
  <c r="N48" i="3" s="1"/>
  <c r="M48" i="3"/>
  <c r="L48" i="3"/>
  <c r="AB47" i="3"/>
  <c r="AA47" i="3"/>
  <c r="AB46" i="3"/>
  <c r="AA46" i="3"/>
  <c r="Z46" i="3"/>
  <c r="Z45" i="3"/>
  <c r="T45" i="3"/>
  <c r="Q45" i="3"/>
  <c r="P45" i="3"/>
  <c r="O45" i="3"/>
  <c r="AB44" i="3"/>
  <c r="AA44" i="3"/>
  <c r="AB43" i="3"/>
  <c r="AA43" i="3"/>
  <c r="Z42" i="3"/>
  <c r="T42" i="3"/>
  <c r="Q42" i="3"/>
  <c r="P42" i="3"/>
  <c r="O42" i="3"/>
  <c r="N42" i="3"/>
  <c r="M42" i="3"/>
  <c r="AB41" i="3"/>
  <c r="AA41" i="3"/>
  <c r="I41" i="3"/>
  <c r="AB40" i="3"/>
  <c r="AA40" i="3"/>
  <c r="Z40" i="3"/>
  <c r="Z39" i="3"/>
  <c r="T39" i="3"/>
  <c r="Q39" i="3"/>
  <c r="P39" i="3"/>
  <c r="O39" i="3"/>
  <c r="N39" i="3"/>
  <c r="L39" i="3"/>
  <c r="F39" i="3"/>
  <c r="U41" i="3" s="1"/>
  <c r="AB38" i="3"/>
  <c r="AA38" i="3"/>
  <c r="AB37" i="3"/>
  <c r="AA37" i="3"/>
  <c r="Z36" i="3"/>
  <c r="T36" i="3"/>
  <c r="Q36" i="3"/>
  <c r="P36" i="3"/>
  <c r="O36" i="3"/>
  <c r="N36" i="3"/>
  <c r="M36" i="3"/>
  <c r="K36" i="3" s="1"/>
  <c r="L36" i="3"/>
  <c r="F36" i="3" s="1"/>
  <c r="AB35" i="3"/>
  <c r="AA35" i="3"/>
  <c r="AB34" i="3"/>
  <c r="AA34" i="3"/>
  <c r="Z34" i="3"/>
  <c r="Z33" i="3"/>
  <c r="T33" i="3"/>
  <c r="Q33" i="3"/>
  <c r="P33" i="3"/>
  <c r="O33" i="3"/>
  <c r="M33" i="3"/>
  <c r="AB32" i="3"/>
  <c r="AA32" i="3"/>
  <c r="AB31" i="3"/>
  <c r="AA31" i="3"/>
  <c r="Z31" i="3"/>
  <c r="Z30" i="3"/>
  <c r="T30" i="3"/>
  <c r="Q30" i="3"/>
  <c r="P30" i="3"/>
  <c r="O30" i="3"/>
  <c r="L30" i="3"/>
  <c r="F30" i="3" s="1"/>
  <c r="AB29" i="3"/>
  <c r="AA29" i="3"/>
  <c r="AB28" i="3"/>
  <c r="AA28" i="3"/>
  <c r="Z28" i="3"/>
  <c r="T27" i="3"/>
  <c r="Q27" i="3"/>
  <c r="P27" i="3"/>
  <c r="O27" i="3"/>
  <c r="N27" i="3"/>
  <c r="M27" i="3"/>
  <c r="AB26" i="3"/>
  <c r="AA26" i="3"/>
  <c r="AB25" i="3"/>
  <c r="AA25" i="3"/>
  <c r="Z25" i="3"/>
  <c r="T24" i="3"/>
  <c r="Q24" i="3"/>
  <c r="P24" i="3"/>
  <c r="O24" i="3"/>
  <c r="N24" i="3" s="1"/>
  <c r="AB23" i="3"/>
  <c r="AA23" i="3"/>
  <c r="V23" i="3"/>
  <c r="AB22" i="3"/>
  <c r="AA22" i="3"/>
  <c r="Z22" i="3"/>
  <c r="T21" i="3"/>
  <c r="Q21" i="3"/>
  <c r="Q15" i="3" s="1"/>
  <c r="P21" i="3"/>
  <c r="O21" i="3"/>
  <c r="M21" i="3"/>
  <c r="L21" i="3"/>
  <c r="G21" i="3"/>
  <c r="S23" i="3" s="1"/>
  <c r="AB20" i="3"/>
  <c r="AA20" i="3"/>
  <c r="AB19" i="3"/>
  <c r="AA19" i="3"/>
  <c r="Z19" i="3"/>
  <c r="T18" i="3"/>
  <c r="Q18" i="3"/>
  <c r="P18" i="3"/>
  <c r="O18" i="3"/>
  <c r="N18" i="3"/>
  <c r="M18" i="3"/>
  <c r="L18" i="3"/>
  <c r="AB15" i="3"/>
  <c r="AB68" i="3" s="1"/>
  <c r="AA15" i="3"/>
  <c r="AA68" i="3" s="1"/>
  <c r="Z15" i="3"/>
  <c r="Y15" i="3"/>
  <c r="X15" i="3"/>
  <c r="W15" i="3"/>
  <c r="W68" i="3" s="1"/>
  <c r="V15" i="3"/>
  <c r="V68" i="3" s="1"/>
  <c r="U15" i="3"/>
  <c r="U68" i="3" s="1"/>
  <c r="T15" i="3"/>
  <c r="S15" i="3"/>
  <c r="S68" i="3" s="1"/>
  <c r="R15" i="3"/>
  <c r="R68" i="3" s="1"/>
  <c r="J15" i="3"/>
  <c r="J68" i="3" s="1"/>
  <c r="I15" i="3"/>
  <c r="I68" i="3" s="1"/>
  <c r="H15" i="3"/>
  <c r="H68" i="3" s="1"/>
  <c r="D15" i="3"/>
  <c r="D68" i="3" s="1"/>
  <c r="AA64" i="2"/>
  <c r="T64" i="2"/>
  <c r="O64" i="2"/>
  <c r="H64" i="2"/>
  <c r="AA62" i="2"/>
  <c r="AA69" i="2" s="1"/>
  <c r="U62" i="2"/>
  <c r="U69" i="2" s="1"/>
  <c r="T62" i="2"/>
  <c r="T69" i="2" s="1"/>
  <c r="O62" i="2"/>
  <c r="O69" i="2" s="1"/>
  <c r="I62" i="2"/>
  <c r="I69" i="2" s="1"/>
  <c r="H62" i="2"/>
  <c r="H69" i="2" s="1"/>
  <c r="AA61" i="2"/>
  <c r="AA68" i="2" s="1"/>
  <c r="U61" i="2"/>
  <c r="U68" i="2" s="1"/>
  <c r="T61" i="2"/>
  <c r="T68" i="2" s="1"/>
  <c r="O61" i="2"/>
  <c r="O68" i="2" s="1"/>
  <c r="I61" i="2"/>
  <c r="I68" i="2" s="1"/>
  <c r="H61" i="2"/>
  <c r="H68" i="2" s="1"/>
  <c r="AA59" i="2"/>
  <c r="Y59" i="2"/>
  <c r="S59" i="2"/>
  <c r="N59" i="2"/>
  <c r="W58" i="2"/>
  <c r="V58" i="2"/>
  <c r="K58" i="2"/>
  <c r="J58" i="2"/>
  <c r="AA57" i="2"/>
  <c r="Z57" i="2"/>
  <c r="Z59" i="2" s="1"/>
  <c r="Y57" i="2"/>
  <c r="Y58" i="2" s="1"/>
  <c r="X57" i="2"/>
  <c r="X59" i="2" s="1"/>
  <c r="W57" i="2"/>
  <c r="W59" i="2" s="1"/>
  <c r="V57" i="2"/>
  <c r="V59" i="2" s="1"/>
  <c r="U57" i="2"/>
  <c r="U58" i="2" s="1"/>
  <c r="T57" i="2"/>
  <c r="T58" i="2" s="1"/>
  <c r="S57" i="2"/>
  <c r="S58" i="2" s="1"/>
  <c r="R57" i="2"/>
  <c r="R59" i="2" s="1"/>
  <c r="Q57" i="2"/>
  <c r="Q59" i="2" s="1"/>
  <c r="P57" i="2"/>
  <c r="P59" i="2" s="1"/>
  <c r="O57" i="2"/>
  <c r="O59" i="2" s="1"/>
  <c r="N57" i="2"/>
  <c r="N58" i="2" s="1"/>
  <c r="M57" i="2"/>
  <c r="M59" i="2" s="1"/>
  <c r="L57" i="2"/>
  <c r="L58" i="2" s="1"/>
  <c r="K57" i="2"/>
  <c r="J57" i="2"/>
  <c r="I57" i="2"/>
  <c r="I58" i="2" s="1"/>
  <c r="H57" i="2"/>
  <c r="H58" i="2" s="1"/>
  <c r="G57" i="2"/>
  <c r="G58" i="2" s="1"/>
  <c r="F57" i="2"/>
  <c r="F64" i="2" s="1"/>
  <c r="E57" i="2"/>
  <c r="E64" i="2" s="1"/>
  <c r="D57" i="2"/>
  <c r="Q58" i="2" s="1"/>
  <c r="Z55" i="2"/>
  <c r="U55" i="2"/>
  <c r="O55" i="2"/>
  <c r="M55" i="2"/>
  <c r="X54" i="2"/>
  <c r="W54" i="2"/>
  <c r="R54" i="2"/>
  <c r="P54" i="2"/>
  <c r="L54" i="2"/>
  <c r="K54" i="2"/>
  <c r="F54" i="2"/>
  <c r="AA53" i="2"/>
  <c r="AA55" i="2" s="1"/>
  <c r="Z53" i="2"/>
  <c r="Z62" i="2" s="1"/>
  <c r="Z69" i="2" s="1"/>
  <c r="Y53" i="2"/>
  <c r="Y62" i="2" s="1"/>
  <c r="Y69" i="2" s="1"/>
  <c r="X53" i="2"/>
  <c r="X62" i="2" s="1"/>
  <c r="X69" i="2" s="1"/>
  <c r="W53" i="2"/>
  <c r="W62" i="2" s="1"/>
  <c r="W69" i="2" s="1"/>
  <c r="V53" i="2"/>
  <c r="V54" i="2" s="1"/>
  <c r="U53" i="2"/>
  <c r="U54" i="2" s="1"/>
  <c r="T53" i="2"/>
  <c r="T54" i="2" s="1"/>
  <c r="S53" i="2"/>
  <c r="S62" i="2" s="1"/>
  <c r="S69" i="2" s="1"/>
  <c r="R53" i="2"/>
  <c r="R62" i="2" s="1"/>
  <c r="R69" i="2" s="1"/>
  <c r="Q53" i="2"/>
  <c r="Q62" i="2" s="1"/>
  <c r="Q69" i="2" s="1"/>
  <c r="P53" i="2"/>
  <c r="P62" i="2" s="1"/>
  <c r="P69" i="2" s="1"/>
  <c r="O53" i="2"/>
  <c r="O54" i="2" s="1"/>
  <c r="N53" i="2"/>
  <c r="N62" i="2" s="1"/>
  <c r="N69" i="2" s="1"/>
  <c r="M53" i="2"/>
  <c r="M62" i="2" s="1"/>
  <c r="M69" i="2" s="1"/>
  <c r="L53" i="2"/>
  <c r="L62" i="2" s="1"/>
  <c r="L69" i="2" s="1"/>
  <c r="K53" i="2"/>
  <c r="K62" i="2" s="1"/>
  <c r="K69" i="2" s="1"/>
  <c r="J53" i="2"/>
  <c r="J54" i="2" s="1"/>
  <c r="I53" i="2"/>
  <c r="I54" i="2" s="1"/>
  <c r="H53" i="2"/>
  <c r="H54" i="2" s="1"/>
  <c r="G53" i="2"/>
  <c r="G62" i="2" s="1"/>
  <c r="G69" i="2" s="1"/>
  <c r="F53" i="2"/>
  <c r="F62" i="2" s="1"/>
  <c r="F69" i="2" s="1"/>
  <c r="E53" i="2"/>
  <c r="E62" i="2" s="1"/>
  <c r="E69" i="2" s="1"/>
  <c r="D53" i="2"/>
  <c r="D62" i="2" s="1"/>
  <c r="D69" i="2" s="1"/>
  <c r="AA52" i="2"/>
  <c r="V52" i="2"/>
  <c r="Y51" i="2"/>
  <c r="X51" i="2"/>
  <c r="S51" i="2"/>
  <c r="M51" i="2"/>
  <c r="L51" i="2"/>
  <c r="G51" i="2"/>
  <c r="AA50" i="2"/>
  <c r="AA51" i="2" s="1"/>
  <c r="Z50" i="2"/>
  <c r="Z61" i="2" s="1"/>
  <c r="Z68" i="2" s="1"/>
  <c r="Y50" i="2"/>
  <c r="Y61" i="2" s="1"/>
  <c r="Y68" i="2" s="1"/>
  <c r="X50" i="2"/>
  <c r="X61" i="2" s="1"/>
  <c r="X68" i="2" s="1"/>
  <c r="W50" i="2"/>
  <c r="W51" i="2" s="1"/>
  <c r="V50" i="2"/>
  <c r="V51" i="2" s="1"/>
  <c r="U50" i="2"/>
  <c r="U52" i="2" s="1"/>
  <c r="T50" i="2"/>
  <c r="T51" i="2" s="1"/>
  <c r="S50" i="2"/>
  <c r="S61" i="2" s="1"/>
  <c r="S68" i="2" s="1"/>
  <c r="R50" i="2"/>
  <c r="R61" i="2" s="1"/>
  <c r="R68" i="2" s="1"/>
  <c r="Q50" i="2"/>
  <c r="Q61" i="2" s="1"/>
  <c r="Q68" i="2" s="1"/>
  <c r="P50" i="2"/>
  <c r="P61" i="2" s="1"/>
  <c r="P68" i="2" s="1"/>
  <c r="O50" i="2"/>
  <c r="O52" i="2" s="1"/>
  <c r="N50" i="2"/>
  <c r="N61" i="2" s="1"/>
  <c r="N68" i="2" s="1"/>
  <c r="M50" i="2"/>
  <c r="M61" i="2" s="1"/>
  <c r="M68" i="2" s="1"/>
  <c r="L50" i="2"/>
  <c r="P52" i="2" s="1"/>
  <c r="K50" i="2"/>
  <c r="K51" i="2" s="1"/>
  <c r="J50" i="2"/>
  <c r="J51" i="2" s="1"/>
  <c r="I50" i="2"/>
  <c r="I51" i="2" s="1"/>
  <c r="H50" i="2"/>
  <c r="H51" i="2" s="1"/>
  <c r="G50" i="2"/>
  <c r="G61" i="2" s="1"/>
  <c r="G68" i="2" s="1"/>
  <c r="F50" i="2"/>
  <c r="F61" i="2" s="1"/>
  <c r="F68" i="2" s="1"/>
  <c r="E50" i="2"/>
  <c r="E61" i="2" s="1"/>
  <c r="E68" i="2" s="1"/>
  <c r="D50" i="2"/>
  <c r="D61" i="2" s="1"/>
  <c r="D68" i="2" s="1"/>
  <c r="AA49" i="2"/>
  <c r="Z49" i="2"/>
  <c r="Y49" i="2"/>
  <c r="X49" i="2"/>
  <c r="W49" i="2"/>
  <c r="V49" i="2"/>
  <c r="U49" i="2"/>
  <c r="S49" i="2"/>
  <c r="R49" i="2"/>
  <c r="Q49" i="2"/>
  <c r="P49" i="2"/>
  <c r="O49" i="2"/>
  <c r="N49" i="2"/>
  <c r="M49" i="2"/>
  <c r="AA48" i="2"/>
  <c r="Z48" i="2"/>
  <c r="Y48" i="2"/>
  <c r="X48" i="2"/>
  <c r="W48" i="2"/>
  <c r="V48" i="2"/>
  <c r="U48" i="2"/>
  <c r="T48" i="2"/>
  <c r="S48" i="2"/>
  <c r="R48" i="2"/>
  <c r="Q48" i="2"/>
  <c r="P48" i="2"/>
  <c r="O48" i="2"/>
  <c r="N48" i="2"/>
  <c r="M48" i="2"/>
  <c r="L48" i="2"/>
  <c r="K48" i="2"/>
  <c r="J48" i="2"/>
  <c r="I48" i="2"/>
  <c r="H48" i="2"/>
  <c r="G48" i="2"/>
  <c r="F48" i="2"/>
  <c r="E48" i="2"/>
  <c r="AA46" i="2"/>
  <c r="Z46" i="2"/>
  <c r="Y46" i="2"/>
  <c r="X46" i="2"/>
  <c r="W46" i="2"/>
  <c r="V46" i="2"/>
  <c r="U46" i="2"/>
  <c r="S46" i="2"/>
  <c r="R46" i="2"/>
  <c r="Q46" i="2"/>
  <c r="P46" i="2"/>
  <c r="O46" i="2"/>
  <c r="N46" i="2"/>
  <c r="M46" i="2"/>
  <c r="AA45" i="2"/>
  <c r="Z45" i="2"/>
  <c r="Y45" i="2"/>
  <c r="X45" i="2"/>
  <c r="W45" i="2"/>
  <c r="V45" i="2"/>
  <c r="U45" i="2"/>
  <c r="T45" i="2"/>
  <c r="S45" i="2"/>
  <c r="R45" i="2"/>
  <c r="Q45" i="2"/>
  <c r="P45" i="2"/>
  <c r="O45" i="2"/>
  <c r="N45" i="2"/>
  <c r="M45" i="2"/>
  <c r="L45" i="2"/>
  <c r="K45" i="2"/>
  <c r="J45" i="2"/>
  <c r="I45" i="2"/>
  <c r="H45" i="2"/>
  <c r="G45" i="2"/>
  <c r="F45" i="2"/>
  <c r="E45" i="2"/>
  <c r="AA43" i="2"/>
  <c r="Z43" i="2"/>
  <c r="Y43" i="2"/>
  <c r="X43" i="2"/>
  <c r="W43" i="2"/>
  <c r="V43" i="2"/>
  <c r="U43" i="2"/>
  <c r="S43" i="2"/>
  <c r="R43" i="2"/>
  <c r="Q43" i="2"/>
  <c r="P43" i="2"/>
  <c r="O43" i="2"/>
  <c r="N43" i="2"/>
  <c r="M43" i="2"/>
  <c r="AA42" i="2"/>
  <c r="Z42" i="2"/>
  <c r="Y42" i="2"/>
  <c r="X42" i="2"/>
  <c r="W42" i="2"/>
  <c r="V42" i="2"/>
  <c r="U42" i="2"/>
  <c r="T42" i="2"/>
  <c r="S42" i="2"/>
  <c r="R42" i="2"/>
  <c r="Q42" i="2"/>
  <c r="P42" i="2"/>
  <c r="O42" i="2"/>
  <c r="N42" i="2"/>
  <c r="M42" i="2"/>
  <c r="L42" i="2"/>
  <c r="K42" i="2"/>
  <c r="J42" i="2"/>
  <c r="I42" i="2"/>
  <c r="H42" i="2"/>
  <c r="G42" i="2"/>
  <c r="F42" i="2"/>
  <c r="E42" i="2"/>
  <c r="AA40" i="2"/>
  <c r="Z40" i="2"/>
  <c r="Y40" i="2"/>
  <c r="X40" i="2"/>
  <c r="W40" i="2"/>
  <c r="V40" i="2"/>
  <c r="U40" i="2"/>
  <c r="S40" i="2"/>
  <c r="R40" i="2"/>
  <c r="Q40" i="2"/>
  <c r="P40" i="2"/>
  <c r="O40" i="2"/>
  <c r="N40" i="2"/>
  <c r="M40" i="2"/>
  <c r="AA39" i="2"/>
  <c r="Z39" i="2"/>
  <c r="Y39" i="2"/>
  <c r="X39" i="2"/>
  <c r="W39" i="2"/>
  <c r="V39" i="2"/>
  <c r="U39" i="2"/>
  <c r="T39" i="2"/>
  <c r="S39" i="2"/>
  <c r="R39" i="2"/>
  <c r="Q39" i="2"/>
  <c r="P39" i="2"/>
  <c r="O39" i="2"/>
  <c r="N39" i="2"/>
  <c r="M39" i="2"/>
  <c r="L39" i="2"/>
  <c r="K39" i="2"/>
  <c r="J39" i="2"/>
  <c r="I39" i="2"/>
  <c r="H39" i="2"/>
  <c r="G39" i="2"/>
  <c r="F39" i="2"/>
  <c r="E39" i="2"/>
  <c r="AA37" i="2"/>
  <c r="Z37" i="2"/>
  <c r="Y37" i="2"/>
  <c r="X37" i="2"/>
  <c r="W37" i="2"/>
  <c r="V37" i="2"/>
  <c r="U37" i="2"/>
  <c r="S37" i="2"/>
  <c r="R37" i="2"/>
  <c r="Q37" i="2"/>
  <c r="O37" i="2"/>
  <c r="N37" i="2"/>
  <c r="M37" i="2"/>
  <c r="AA36" i="2"/>
  <c r="Z36" i="2"/>
  <c r="Y36" i="2"/>
  <c r="X36" i="2"/>
  <c r="W36" i="2"/>
  <c r="V36" i="2"/>
  <c r="U36" i="2"/>
  <c r="T36" i="2"/>
  <c r="S36" i="2"/>
  <c r="R36" i="2"/>
  <c r="Q36" i="2"/>
  <c r="P36" i="2"/>
  <c r="O36" i="2"/>
  <c r="N36" i="2"/>
  <c r="M36" i="2"/>
  <c r="L36" i="2"/>
  <c r="K36" i="2"/>
  <c r="J36" i="2"/>
  <c r="I36" i="2"/>
  <c r="H36" i="2"/>
  <c r="G36" i="2"/>
  <c r="F36" i="2"/>
  <c r="E36" i="2"/>
  <c r="AA34" i="2"/>
  <c r="Z34" i="2"/>
  <c r="Y34" i="2"/>
  <c r="X34" i="2"/>
  <c r="W34" i="2"/>
  <c r="V34" i="2"/>
  <c r="U34" i="2"/>
  <c r="S34" i="2"/>
  <c r="R34" i="2"/>
  <c r="Q34" i="2"/>
  <c r="P34" i="2"/>
  <c r="O34" i="2"/>
  <c r="N34" i="2"/>
  <c r="M34" i="2"/>
  <c r="AA33" i="2"/>
  <c r="Z33" i="2"/>
  <c r="Y33" i="2"/>
  <c r="X33" i="2"/>
  <c r="W33" i="2"/>
  <c r="V33" i="2"/>
  <c r="U33" i="2"/>
  <c r="T33" i="2"/>
  <c r="S33" i="2"/>
  <c r="R33" i="2"/>
  <c r="Q33" i="2"/>
  <c r="P33" i="2"/>
  <c r="O33" i="2"/>
  <c r="N33" i="2"/>
  <c r="M33" i="2"/>
  <c r="L33" i="2"/>
  <c r="K33" i="2"/>
  <c r="J33" i="2"/>
  <c r="I33" i="2"/>
  <c r="H33" i="2"/>
  <c r="G33" i="2"/>
  <c r="F33" i="2"/>
  <c r="E33" i="2"/>
  <c r="AA31" i="2"/>
  <c r="Z31" i="2"/>
  <c r="Y31" i="2"/>
  <c r="X31" i="2"/>
  <c r="W31" i="2"/>
  <c r="V31" i="2"/>
  <c r="U31" i="2"/>
  <c r="S31" i="2"/>
  <c r="R31" i="2"/>
  <c r="Q31" i="2"/>
  <c r="P31" i="2"/>
  <c r="O31" i="2"/>
  <c r="N31" i="2"/>
  <c r="M31" i="2"/>
  <c r="AA30" i="2"/>
  <c r="Z30" i="2"/>
  <c r="Y30" i="2"/>
  <c r="X30" i="2"/>
  <c r="W30" i="2"/>
  <c r="V30" i="2"/>
  <c r="U30" i="2"/>
  <c r="T30" i="2"/>
  <c r="S30" i="2"/>
  <c r="R30" i="2"/>
  <c r="Q30" i="2"/>
  <c r="P30" i="2"/>
  <c r="O30" i="2"/>
  <c r="N30" i="2"/>
  <c r="M30" i="2"/>
  <c r="L30" i="2"/>
  <c r="K30" i="2"/>
  <c r="J30" i="2"/>
  <c r="I30" i="2"/>
  <c r="H30" i="2"/>
  <c r="G30" i="2"/>
  <c r="F30" i="2"/>
  <c r="E30" i="2"/>
  <c r="AA28" i="2"/>
  <c r="Z28" i="2"/>
  <c r="Y28" i="2"/>
  <c r="X28" i="2"/>
  <c r="W28" i="2"/>
  <c r="V28" i="2"/>
  <c r="U28" i="2"/>
  <c r="S28" i="2"/>
  <c r="R28" i="2"/>
  <c r="Q28" i="2"/>
  <c r="P28" i="2"/>
  <c r="O28" i="2"/>
  <c r="N28" i="2"/>
  <c r="M28" i="2"/>
  <c r="AA27" i="2"/>
  <c r="Z27" i="2"/>
  <c r="Y27" i="2"/>
  <c r="X27" i="2"/>
  <c r="W27" i="2"/>
  <c r="V27" i="2"/>
  <c r="U27" i="2"/>
  <c r="T27" i="2"/>
  <c r="S27" i="2"/>
  <c r="R27" i="2"/>
  <c r="Q27" i="2"/>
  <c r="P27" i="2"/>
  <c r="O27" i="2"/>
  <c r="N27" i="2"/>
  <c r="M27" i="2"/>
  <c r="L27" i="2"/>
  <c r="K27" i="2"/>
  <c r="J27" i="2"/>
  <c r="I27" i="2"/>
  <c r="H27" i="2"/>
  <c r="G27" i="2"/>
  <c r="F27" i="2"/>
  <c r="E27" i="2"/>
  <c r="AA25" i="2"/>
  <c r="Z25" i="2"/>
  <c r="Y25" i="2"/>
  <c r="X25" i="2"/>
  <c r="W25" i="2"/>
  <c r="V25" i="2"/>
  <c r="U25" i="2"/>
  <c r="S25" i="2"/>
  <c r="R25" i="2"/>
  <c r="Q25" i="2"/>
  <c r="P25" i="2"/>
  <c r="O25" i="2"/>
  <c r="N25" i="2"/>
  <c r="M25" i="2"/>
  <c r="AA24" i="2"/>
  <c r="Z24" i="2"/>
  <c r="Y24" i="2"/>
  <c r="X24" i="2"/>
  <c r="W24" i="2"/>
  <c r="V24" i="2"/>
  <c r="U24" i="2"/>
  <c r="T24" i="2"/>
  <c r="S24" i="2"/>
  <c r="R24" i="2"/>
  <c r="Q24" i="2"/>
  <c r="P24" i="2"/>
  <c r="O24" i="2"/>
  <c r="N24" i="2"/>
  <c r="M24" i="2"/>
  <c r="L24" i="2"/>
  <c r="K24" i="2"/>
  <c r="J24" i="2"/>
  <c r="I24" i="2"/>
  <c r="H24" i="2"/>
  <c r="G24" i="2"/>
  <c r="F24" i="2"/>
  <c r="E24" i="2"/>
  <c r="AA22" i="2"/>
  <c r="Z22" i="2"/>
  <c r="Y22" i="2"/>
  <c r="X22" i="2"/>
  <c r="W22" i="2"/>
  <c r="V22" i="2"/>
  <c r="U22" i="2"/>
  <c r="S22" i="2"/>
  <c r="R22" i="2"/>
  <c r="Q22" i="2"/>
  <c r="P22" i="2"/>
  <c r="O22" i="2"/>
  <c r="N22" i="2"/>
  <c r="M22" i="2"/>
  <c r="AA21" i="2"/>
  <c r="Z21" i="2"/>
  <c r="Y21" i="2"/>
  <c r="X21" i="2"/>
  <c r="W21" i="2"/>
  <c r="V21" i="2"/>
  <c r="U21" i="2"/>
  <c r="T21" i="2"/>
  <c r="S21" i="2"/>
  <c r="R21" i="2"/>
  <c r="Q21" i="2"/>
  <c r="P21" i="2"/>
  <c r="O21" i="2"/>
  <c r="N21" i="2"/>
  <c r="M21" i="2"/>
  <c r="L21" i="2"/>
  <c r="K21" i="2"/>
  <c r="J21" i="2"/>
  <c r="I21" i="2"/>
  <c r="H21" i="2"/>
  <c r="G21" i="2"/>
  <c r="F21" i="2"/>
  <c r="E21" i="2"/>
  <c r="AA19" i="2"/>
  <c r="Z19" i="2"/>
  <c r="Y19" i="2"/>
  <c r="X19" i="2"/>
  <c r="W19" i="2"/>
  <c r="V19" i="2"/>
  <c r="U19" i="2"/>
  <c r="S19" i="2"/>
  <c r="R19" i="2"/>
  <c r="Q19" i="2"/>
  <c r="P19" i="2"/>
  <c r="O19" i="2"/>
  <c r="N19" i="2"/>
  <c r="M19" i="2"/>
  <c r="AA18" i="2"/>
  <c r="Z18" i="2"/>
  <c r="Y18" i="2"/>
  <c r="X18" i="2"/>
  <c r="W18" i="2"/>
  <c r="V18" i="2"/>
  <c r="U18" i="2"/>
  <c r="T18" i="2"/>
  <c r="S18" i="2"/>
  <c r="R18" i="2"/>
  <c r="Q18" i="2"/>
  <c r="P18" i="2"/>
  <c r="O18" i="2"/>
  <c r="N18" i="2"/>
  <c r="M18" i="2"/>
  <c r="L18" i="2"/>
  <c r="K18" i="2"/>
  <c r="J18" i="2"/>
  <c r="I18" i="2"/>
  <c r="H18" i="2"/>
  <c r="G18" i="2"/>
  <c r="F18" i="2"/>
  <c r="E18" i="2"/>
  <c r="AA16" i="2"/>
  <c r="Z16" i="2"/>
  <c r="Y16" i="2"/>
  <c r="X16" i="2"/>
  <c r="W16" i="2"/>
  <c r="V16" i="2"/>
  <c r="U16" i="2"/>
  <c r="S16" i="2"/>
  <c r="R16" i="2"/>
  <c r="Q16" i="2"/>
  <c r="P16" i="2"/>
  <c r="O16" i="2"/>
  <c r="N16" i="2"/>
  <c r="M16" i="2"/>
  <c r="AA15" i="2"/>
  <c r="Z15" i="2"/>
  <c r="Y15" i="2"/>
  <c r="X15" i="2"/>
  <c r="W15" i="2"/>
  <c r="V15" i="2"/>
  <c r="U15" i="2"/>
  <c r="T15" i="2"/>
  <c r="S15" i="2"/>
  <c r="R15" i="2"/>
  <c r="Q15" i="2"/>
  <c r="P15" i="2"/>
  <c r="O15" i="2"/>
  <c r="N15" i="2"/>
  <c r="M15" i="2"/>
  <c r="L15" i="2"/>
  <c r="K15" i="2"/>
  <c r="J15" i="2"/>
  <c r="I15" i="2"/>
  <c r="H15" i="2"/>
  <c r="G15" i="2"/>
  <c r="F15" i="2"/>
  <c r="E15" i="2"/>
  <c r="V13" i="2"/>
  <c r="V66" i="2" s="1"/>
  <c r="Y12" i="2"/>
  <c r="X12" i="2"/>
  <c r="M12" i="2"/>
  <c r="L12" i="2"/>
  <c r="AA11" i="2"/>
  <c r="AA13" i="2" s="1"/>
  <c r="AA66" i="2" s="1"/>
  <c r="Z11" i="2"/>
  <c r="Z64" i="2" s="1"/>
  <c r="Y11" i="2"/>
  <c r="Y64" i="2" s="1"/>
  <c r="X11" i="2"/>
  <c r="X64" i="2" s="1"/>
  <c r="W11" i="2"/>
  <c r="W12" i="2" s="1"/>
  <c r="W65" i="2" s="1"/>
  <c r="V11" i="2"/>
  <c r="V12" i="2" s="1"/>
  <c r="V65" i="2" s="1"/>
  <c r="U11" i="2"/>
  <c r="U13" i="2" s="1"/>
  <c r="T11" i="2"/>
  <c r="T12" i="2" s="1"/>
  <c r="T65" i="2" s="1"/>
  <c r="S11" i="2"/>
  <c r="S64" i="2" s="1"/>
  <c r="R11" i="2"/>
  <c r="R64" i="2" s="1"/>
  <c r="Q11" i="2"/>
  <c r="Q64" i="2" s="1"/>
  <c r="P11" i="2"/>
  <c r="P64" i="2" s="1"/>
  <c r="O11" i="2"/>
  <c r="O13" i="2" s="1"/>
  <c r="O66" i="2" s="1"/>
  <c r="N11" i="2"/>
  <c r="N64" i="2" s="1"/>
  <c r="M11" i="2"/>
  <c r="M64" i="2" s="1"/>
  <c r="L11" i="2"/>
  <c r="P13" i="2" s="1"/>
  <c r="P66" i="2" s="1"/>
  <c r="K11" i="2"/>
  <c r="K12" i="2" s="1"/>
  <c r="K65" i="2" s="1"/>
  <c r="J11" i="2"/>
  <c r="J12" i="2" s="1"/>
  <c r="J65" i="2" s="1"/>
  <c r="I11" i="2"/>
  <c r="I12" i="2" s="1"/>
  <c r="I65" i="2" s="1"/>
  <c r="H11" i="2"/>
  <c r="H12" i="2" s="1"/>
  <c r="H65" i="2" s="1"/>
  <c r="G11" i="2"/>
  <c r="G64" i="2" s="1"/>
  <c r="D11" i="2"/>
  <c r="G12" i="2" s="1"/>
  <c r="G65" i="2" s="1"/>
  <c r="I38" i="3" l="1"/>
  <c r="F38" i="3"/>
  <c r="U38" i="3"/>
  <c r="X38" i="3"/>
  <c r="R38" i="3"/>
  <c r="I32" i="3"/>
  <c r="L32" i="3"/>
  <c r="X32" i="3"/>
  <c r="F32" i="3"/>
  <c r="U32" i="3"/>
  <c r="R32" i="3"/>
  <c r="O32" i="3"/>
  <c r="L65" i="2"/>
  <c r="F21" i="4"/>
  <c r="Y65" i="2"/>
  <c r="X65" i="2"/>
  <c r="U66" i="2"/>
  <c r="I64" i="2"/>
  <c r="T54" i="3"/>
  <c r="N12" i="2"/>
  <c r="N65" i="2" s="1"/>
  <c r="Z12" i="2"/>
  <c r="X13" i="2"/>
  <c r="X66" i="2" s="1"/>
  <c r="N51" i="2"/>
  <c r="Z51" i="2"/>
  <c r="X52" i="2"/>
  <c r="M54" i="2"/>
  <c r="Y54" i="2"/>
  <c r="W55" i="2"/>
  <c r="X58" i="2"/>
  <c r="J61" i="2"/>
  <c r="J68" i="2" s="1"/>
  <c r="V61" i="2"/>
  <c r="V68" i="2" s="1"/>
  <c r="J62" i="2"/>
  <c r="J69" i="2" s="1"/>
  <c r="V62" i="2"/>
  <c r="V69" i="2" s="1"/>
  <c r="J64" i="2"/>
  <c r="V64" i="2"/>
  <c r="F18" i="3"/>
  <c r="G23" i="3"/>
  <c r="Y23" i="3"/>
  <c r="M30" i="3"/>
  <c r="G33" i="3"/>
  <c r="V65" i="3"/>
  <c r="V72" i="3" s="1"/>
  <c r="S68" i="4"/>
  <c r="I15" i="4"/>
  <c r="U64" i="2"/>
  <c r="Y15" i="4"/>
  <c r="O12" i="2"/>
  <c r="AA12" i="2"/>
  <c r="AA65" i="2" s="1"/>
  <c r="Y13" i="2"/>
  <c r="Y66" i="2" s="1"/>
  <c r="O51" i="2"/>
  <c r="Y52" i="2"/>
  <c r="N54" i="2"/>
  <c r="Z54" i="2"/>
  <c r="X55" i="2"/>
  <c r="M58" i="2"/>
  <c r="M65" i="2" s="1"/>
  <c r="K61" i="2"/>
  <c r="K68" i="2" s="1"/>
  <c r="W61" i="2"/>
  <c r="W68" i="2" s="1"/>
  <c r="K64" i="2"/>
  <c r="W64" i="2"/>
  <c r="G18" i="3"/>
  <c r="M20" i="3" s="1"/>
  <c r="L20" i="3"/>
  <c r="N30" i="3"/>
  <c r="N45" i="3"/>
  <c r="L45" i="3"/>
  <c r="V66" i="3"/>
  <c r="V73" i="3" s="1"/>
  <c r="N18" i="4"/>
  <c r="L18" i="4"/>
  <c r="AA15" i="4"/>
  <c r="AA23" i="4"/>
  <c r="Q54" i="3"/>
  <c r="X15" i="4"/>
  <c r="X23" i="4"/>
  <c r="V55" i="2"/>
  <c r="U59" i="2"/>
  <c r="P12" i="2"/>
  <c r="M13" i="2"/>
  <c r="M66" i="2" s="1"/>
  <c r="Z13" i="2"/>
  <c r="Z66" i="2" s="1"/>
  <c r="P51" i="2"/>
  <c r="M52" i="2"/>
  <c r="Z52" i="2"/>
  <c r="AA54" i="2"/>
  <c r="Y55" i="2"/>
  <c r="Z58" i="2"/>
  <c r="L61" i="2"/>
  <c r="L68" i="2" s="1"/>
  <c r="L64" i="2"/>
  <c r="K18" i="3"/>
  <c r="F21" i="3"/>
  <c r="J23" i="3"/>
  <c r="L33" i="3"/>
  <c r="M45" i="3"/>
  <c r="M18" i="4"/>
  <c r="P20" i="4"/>
  <c r="AB15" i="4"/>
  <c r="O23" i="4"/>
  <c r="P36" i="4"/>
  <c r="S61" i="4"/>
  <c r="W66" i="5"/>
  <c r="W73" i="5" s="1"/>
  <c r="E12" i="2"/>
  <c r="E65" i="2" s="1"/>
  <c r="Q12" i="2"/>
  <c r="Q65" i="2" s="1"/>
  <c r="N13" i="2"/>
  <c r="N66" i="2" s="1"/>
  <c r="E51" i="2"/>
  <c r="Q51" i="2"/>
  <c r="N52" i="2"/>
  <c r="O58" i="2"/>
  <c r="AA58" i="2"/>
  <c r="T61" i="4"/>
  <c r="W52" i="2"/>
  <c r="Z43" i="3"/>
  <c r="Z57" i="3"/>
  <c r="F12" i="2"/>
  <c r="F65" i="2" s="1"/>
  <c r="R12" i="2"/>
  <c r="F51" i="2"/>
  <c r="R51" i="2"/>
  <c r="E54" i="2"/>
  <c r="Q54" i="2"/>
  <c r="N55" i="2"/>
  <c r="P58" i="2"/>
  <c r="K21" i="3"/>
  <c r="M23" i="3"/>
  <c r="N33" i="3"/>
  <c r="L38" i="3"/>
  <c r="X41" i="3"/>
  <c r="F41" i="3"/>
  <c r="R41" i="3"/>
  <c r="Z54" i="3"/>
  <c r="X68" i="3"/>
  <c r="O24" i="4"/>
  <c r="U15" i="4"/>
  <c r="J65" i="4"/>
  <c r="AA54" i="4"/>
  <c r="AA61" i="4"/>
  <c r="X57" i="4"/>
  <c r="X54" i="4"/>
  <c r="F51" i="25"/>
  <c r="F46" i="25"/>
  <c r="F52" i="25" s="1"/>
  <c r="E58" i="2"/>
  <c r="G36" i="3"/>
  <c r="X53" i="3"/>
  <c r="F53" i="3"/>
  <c r="R53" i="3"/>
  <c r="S20" i="4"/>
  <c r="P24" i="4"/>
  <c r="N39" i="4"/>
  <c r="L39" i="4"/>
  <c r="AB54" i="4"/>
  <c r="AB61" i="4"/>
  <c r="S12" i="2"/>
  <c r="S65" i="2" s="1"/>
  <c r="Q13" i="2"/>
  <c r="Q66" i="2" s="1"/>
  <c r="Q52" i="2"/>
  <c r="G54" i="2"/>
  <c r="S54" i="2"/>
  <c r="P55" i="2"/>
  <c r="F58" i="2"/>
  <c r="R58" i="2"/>
  <c r="D64" i="2"/>
  <c r="O15" i="3"/>
  <c r="P23" i="3"/>
  <c r="N57" i="3"/>
  <c r="J65" i="3"/>
  <c r="J72" i="3" s="1"/>
  <c r="AB56" i="3"/>
  <c r="H66" i="4"/>
  <c r="H73" i="4" s="1"/>
  <c r="U12" i="2"/>
  <c r="U65" i="2" s="1"/>
  <c r="R13" i="2"/>
  <c r="R66" i="2" s="1"/>
  <c r="U51" i="2"/>
  <c r="R52" i="2"/>
  <c r="Q55" i="2"/>
  <c r="P15" i="3"/>
  <c r="N21" i="3"/>
  <c r="L24" i="3"/>
  <c r="G27" i="3"/>
  <c r="O61" i="3"/>
  <c r="L53" i="3"/>
  <c r="N54" i="3"/>
  <c r="N27" i="4"/>
  <c r="L27" i="4"/>
  <c r="T61" i="3"/>
  <c r="T57" i="3"/>
  <c r="R66" i="3"/>
  <c r="R73" i="3" s="1"/>
  <c r="W13" i="2"/>
  <c r="W66" i="2" s="1"/>
  <c r="S13" i="2"/>
  <c r="S66" i="2" s="1"/>
  <c r="S52" i="2"/>
  <c r="R55" i="2"/>
  <c r="M24" i="3"/>
  <c r="P61" i="3"/>
  <c r="P38" i="3"/>
  <c r="O41" i="3"/>
  <c r="P57" i="3"/>
  <c r="L50" i="3"/>
  <c r="K48" i="3"/>
  <c r="F48" i="3"/>
  <c r="O54" i="3"/>
  <c r="J66" i="3"/>
  <c r="J73" i="3" s="1"/>
  <c r="I23" i="4"/>
  <c r="Z61" i="3"/>
  <c r="Z37" i="3"/>
  <c r="S55" i="2"/>
  <c r="L27" i="3"/>
  <c r="Q61" i="3"/>
  <c r="O38" i="3"/>
  <c r="Q57" i="3"/>
  <c r="G48" i="3"/>
  <c r="O53" i="3"/>
  <c r="AA65" i="3"/>
  <c r="AA72" i="3" s="1"/>
  <c r="S66" i="4"/>
  <c r="S73" i="4" s="1"/>
  <c r="K39" i="3"/>
  <c r="L41" i="3"/>
  <c r="P50" i="3"/>
  <c r="P54" i="3"/>
  <c r="AA66" i="3"/>
  <c r="AA73" i="3" s="1"/>
  <c r="H15" i="4"/>
  <c r="T15" i="4"/>
  <c r="M27" i="4"/>
  <c r="M39" i="4"/>
  <c r="Y57" i="4"/>
  <c r="Y54" i="4"/>
  <c r="P68" i="6"/>
  <c r="AB66" i="3"/>
  <c r="AB73" i="3" s="1"/>
  <c r="Q54" i="4"/>
  <c r="Q61" i="4"/>
  <c r="T66" i="4"/>
  <c r="T73" i="4" s="1"/>
  <c r="K36" i="5"/>
  <c r="F36" i="5"/>
  <c r="M39" i="3"/>
  <c r="M61" i="3" s="1"/>
  <c r="G42" i="3"/>
  <c r="M51" i="3"/>
  <c r="R65" i="3"/>
  <c r="R72" i="3" s="1"/>
  <c r="J15" i="4"/>
  <c r="V15" i="4"/>
  <c r="G18" i="4"/>
  <c r="P21" i="4"/>
  <c r="P15" i="4" s="1"/>
  <c r="R29" i="4"/>
  <c r="Y32" i="4"/>
  <c r="AA66" i="4"/>
  <c r="I57" i="4"/>
  <c r="N51" i="4"/>
  <c r="L51" i="4"/>
  <c r="G36" i="5"/>
  <c r="M61" i="5"/>
  <c r="M38" i="5"/>
  <c r="O57" i="3"/>
  <c r="S65" i="3"/>
  <c r="S72" i="3" s="1"/>
  <c r="M32" i="4"/>
  <c r="G30" i="4"/>
  <c r="AB66" i="4"/>
  <c r="AB73" i="4" s="1"/>
  <c r="M51" i="4"/>
  <c r="T66" i="5"/>
  <c r="T73" i="5" s="1"/>
  <c r="L42" i="3"/>
  <c r="L61" i="3" s="1"/>
  <c r="M44" i="3"/>
  <c r="T65" i="4"/>
  <c r="T72" i="4" s="1"/>
  <c r="Q66" i="4"/>
  <c r="Q73" i="4" s="1"/>
  <c r="O48" i="4"/>
  <c r="O65" i="5"/>
  <c r="O72" i="5" s="1"/>
  <c r="H66" i="3"/>
  <c r="H73" i="3" s="1"/>
  <c r="P32" i="4"/>
  <c r="AB32" i="4"/>
  <c r="U41" i="4"/>
  <c r="R66" i="4"/>
  <c r="P48" i="4"/>
  <c r="Z15" i="5"/>
  <c r="P65" i="5"/>
  <c r="P72" i="5" s="1"/>
  <c r="I66" i="3"/>
  <c r="I73" i="3" s="1"/>
  <c r="U66" i="3"/>
  <c r="U73" i="3" s="1"/>
  <c r="I61" i="4"/>
  <c r="V65" i="4"/>
  <c r="V72" i="4" s="1"/>
  <c r="J61" i="4"/>
  <c r="H65" i="4"/>
  <c r="H72" i="4" s="1"/>
  <c r="O45" i="4"/>
  <c r="U57" i="4"/>
  <c r="Q33" i="4"/>
  <c r="Q15" i="4" s="1"/>
  <c r="Z54" i="5"/>
  <c r="Z39" i="4"/>
  <c r="Z61" i="4" s="1"/>
  <c r="O36" i="4"/>
  <c r="R61" i="4"/>
  <c r="R68" i="4" s="1"/>
  <c r="I54" i="4"/>
  <c r="I68" i="5"/>
  <c r="N61" i="5"/>
  <c r="Z66" i="5"/>
  <c r="Z73" i="5" s="1"/>
  <c r="X66" i="5"/>
  <c r="X73" i="5" s="1"/>
  <c r="F27" i="4"/>
  <c r="O30" i="4"/>
  <c r="O15" i="4" s="1"/>
  <c r="V32" i="4"/>
  <c r="F39" i="4"/>
  <c r="O42" i="4"/>
  <c r="J57" i="4"/>
  <c r="V57" i="4"/>
  <c r="G21" i="5"/>
  <c r="N27" i="5"/>
  <c r="L27" i="5"/>
  <c r="Z61" i="6"/>
  <c r="P42" i="4"/>
  <c r="W57" i="4"/>
  <c r="M27" i="5"/>
  <c r="P15" i="5"/>
  <c r="U41" i="5"/>
  <c r="R41" i="5"/>
  <c r="AA41" i="5"/>
  <c r="I41" i="5"/>
  <c r="F41" i="5"/>
  <c r="S68" i="5"/>
  <c r="L21" i="5"/>
  <c r="O15" i="5"/>
  <c r="M23" i="5"/>
  <c r="Q15" i="5"/>
  <c r="X32" i="5"/>
  <c r="F32" i="5"/>
  <c r="E30" i="5"/>
  <c r="U32" i="5"/>
  <c r="R32" i="5"/>
  <c r="I32" i="5"/>
  <c r="Q61" i="5"/>
  <c r="M48" i="5"/>
  <c r="O33" i="4"/>
  <c r="U61" i="4"/>
  <c r="D73" i="4"/>
  <c r="T15" i="5"/>
  <c r="Y32" i="5"/>
  <c r="G32" i="5"/>
  <c r="V32" i="5"/>
  <c r="S32" i="5"/>
  <c r="P32" i="5"/>
  <c r="J32" i="5"/>
  <c r="Q54" i="5"/>
  <c r="F51" i="5"/>
  <c r="AB68" i="6"/>
  <c r="J32" i="4"/>
  <c r="P33" i="4"/>
  <c r="P45" i="4"/>
  <c r="R54" i="4"/>
  <c r="V61" i="4"/>
  <c r="U68" i="5"/>
  <c r="H66" i="5"/>
  <c r="H73" i="5" s="1"/>
  <c r="Y53" i="5"/>
  <c r="G53" i="5"/>
  <c r="V53" i="5"/>
  <c r="S53" i="5"/>
  <c r="G39" i="6"/>
  <c r="M54" i="6"/>
  <c r="S54" i="4"/>
  <c r="AB32" i="5"/>
  <c r="Z61" i="5"/>
  <c r="AB53" i="5"/>
  <c r="Q65" i="6"/>
  <c r="X61" i="4"/>
  <c r="X68" i="5"/>
  <c r="V26" i="5"/>
  <c r="S26" i="5"/>
  <c r="AB26" i="5"/>
  <c r="J26" i="5"/>
  <c r="L42" i="5"/>
  <c r="L61" i="5" s="1"/>
  <c r="O57" i="5"/>
  <c r="AB65" i="5"/>
  <c r="AB72" i="5" s="1"/>
  <c r="U54" i="4"/>
  <c r="Y61" i="4"/>
  <c r="M44" i="5"/>
  <c r="G42" i="5"/>
  <c r="H54" i="5"/>
  <c r="N33" i="6"/>
  <c r="M33" i="6"/>
  <c r="W15" i="5"/>
  <c r="G26" i="5"/>
  <c r="O35" i="5"/>
  <c r="W54" i="5"/>
  <c r="Q57" i="5"/>
  <c r="X47" i="5"/>
  <c r="F47" i="5"/>
  <c r="U47" i="5"/>
  <c r="R47" i="5"/>
  <c r="O47" i="5"/>
  <c r="L32" i="5"/>
  <c r="M53" i="5"/>
  <c r="J68" i="6"/>
  <c r="I32" i="6"/>
  <c r="F32" i="6"/>
  <c r="AA32" i="6"/>
  <c r="X32" i="6"/>
  <c r="R32" i="6"/>
  <c r="O32" i="6"/>
  <c r="T65" i="6"/>
  <c r="F48" i="6"/>
  <c r="I71" i="7"/>
  <c r="I72" i="7"/>
  <c r="G18" i="5"/>
  <c r="P20" i="5" s="1"/>
  <c r="M32" i="5"/>
  <c r="F33" i="5"/>
  <c r="L47" i="5"/>
  <c r="N51" i="5"/>
  <c r="V68" i="5"/>
  <c r="S20" i="6"/>
  <c r="AB20" i="6"/>
  <c r="J20" i="6"/>
  <c r="V20" i="6"/>
  <c r="M21" i="6"/>
  <c r="G30" i="6"/>
  <c r="K30" i="6"/>
  <c r="U38" i="6"/>
  <c r="R38" i="6"/>
  <c r="AA38" i="6"/>
  <c r="I38" i="6"/>
  <c r="T66" i="6"/>
  <c r="J44" i="12"/>
  <c r="J50" i="12" s="1"/>
  <c r="J36" i="12"/>
  <c r="E47" i="12"/>
  <c r="E42" i="12"/>
  <c r="E48" i="12" s="1"/>
  <c r="L24" i="5"/>
  <c r="N30" i="5"/>
  <c r="O32" i="5"/>
  <c r="K39" i="5"/>
  <c r="M45" i="5"/>
  <c r="P53" i="5"/>
  <c r="Y68" i="5"/>
  <c r="H15" i="6"/>
  <c r="F21" i="6"/>
  <c r="P66" i="6"/>
  <c r="P73" i="6" s="1"/>
  <c r="M26" i="5"/>
  <c r="L41" i="5"/>
  <c r="T54" i="5"/>
  <c r="P57" i="5"/>
  <c r="AB68" i="5"/>
  <c r="N21" i="6"/>
  <c r="L32" i="6"/>
  <c r="H46" i="17"/>
  <c r="H10" i="17"/>
  <c r="H47" i="17" s="1"/>
  <c r="L18" i="5"/>
  <c r="N24" i="5"/>
  <c r="M39" i="5"/>
  <c r="S68" i="6"/>
  <c r="N18" i="6"/>
  <c r="O15" i="6"/>
  <c r="L18" i="6"/>
  <c r="Q15" i="6"/>
  <c r="U32" i="6"/>
  <c r="F38" i="6"/>
  <c r="M20" i="5"/>
  <c r="P26" i="5"/>
  <c r="L35" i="5"/>
  <c r="N39" i="5"/>
  <c r="O41" i="5"/>
  <c r="V72" i="5"/>
  <c r="W65" i="6"/>
  <c r="N18" i="5"/>
  <c r="M33" i="5"/>
  <c r="L48" i="5"/>
  <c r="S73" i="5"/>
  <c r="V68" i="6"/>
  <c r="G20" i="6"/>
  <c r="Z68" i="6"/>
  <c r="K27" i="6"/>
  <c r="F27" i="6"/>
  <c r="H54" i="6"/>
  <c r="H57" i="6"/>
  <c r="N33" i="5"/>
  <c r="T15" i="6"/>
  <c r="N27" i="6"/>
  <c r="L29" i="6"/>
  <c r="Q61" i="6"/>
  <c r="X38" i="6"/>
  <c r="Z66" i="6"/>
  <c r="Z73" i="6" s="1"/>
  <c r="N48" i="5"/>
  <c r="I73" i="5"/>
  <c r="U73" i="5"/>
  <c r="P20" i="6"/>
  <c r="G27" i="6"/>
  <c r="Y44" i="6"/>
  <c r="G44" i="6"/>
  <c r="V44" i="6"/>
  <c r="S44" i="6"/>
  <c r="AB44" i="6"/>
  <c r="J44" i="6"/>
  <c r="J73" i="5"/>
  <c r="V73" i="5"/>
  <c r="U26" i="6"/>
  <c r="R26" i="6"/>
  <c r="AA26" i="6"/>
  <c r="I26" i="6"/>
  <c r="N39" i="6"/>
  <c r="L39" i="6"/>
  <c r="O54" i="6"/>
  <c r="L50" i="6"/>
  <c r="O35" i="6"/>
  <c r="K42" i="6"/>
  <c r="U47" i="6"/>
  <c r="M48" i="6"/>
  <c r="K48" i="6" s="1"/>
  <c r="E55" i="7"/>
  <c r="D53" i="8"/>
  <c r="K44" i="12"/>
  <c r="K50" i="12" s="1"/>
  <c r="K36" i="12"/>
  <c r="K48" i="13"/>
  <c r="N36" i="14"/>
  <c r="N44" i="14"/>
  <c r="N50" i="14" s="1"/>
  <c r="H42" i="14"/>
  <c r="H48" i="14" s="1"/>
  <c r="H47" i="14"/>
  <c r="O66" i="19"/>
  <c r="O14" i="19"/>
  <c r="O13" i="19"/>
  <c r="H61" i="6"/>
  <c r="L44" i="6"/>
  <c r="E45" i="6"/>
  <c r="P46" i="6" s="1"/>
  <c r="V47" i="6"/>
  <c r="N48" i="6"/>
  <c r="O50" i="6"/>
  <c r="Y66" i="6"/>
  <c r="Y73" i="6" s="1"/>
  <c r="F56" i="7"/>
  <c r="F39" i="9"/>
  <c r="H50" i="14"/>
  <c r="G35" i="17"/>
  <c r="G26" i="17"/>
  <c r="N26" i="17" s="1"/>
  <c r="O26" i="17" s="1"/>
  <c r="N25" i="17"/>
  <c r="O25" i="17" s="1"/>
  <c r="M44" i="6"/>
  <c r="F47" i="6"/>
  <c r="X47" i="6"/>
  <c r="Z54" i="6"/>
  <c r="K36" i="17"/>
  <c r="K43" i="17"/>
  <c r="K49" i="17" s="1"/>
  <c r="L26" i="6"/>
  <c r="L38" i="6"/>
  <c r="G47" i="6"/>
  <c r="Y47" i="6"/>
  <c r="AA65" i="6"/>
  <c r="AA72" i="6" s="1"/>
  <c r="E62" i="7"/>
  <c r="M24" i="6"/>
  <c r="U35" i="6"/>
  <c r="M36" i="6"/>
  <c r="O57" i="6"/>
  <c r="I47" i="6"/>
  <c r="AA47" i="6"/>
  <c r="L51" i="6"/>
  <c r="L57" i="6" s="1"/>
  <c r="D72" i="6"/>
  <c r="P54" i="6"/>
  <c r="AB65" i="6"/>
  <c r="AB72" i="6" s="1"/>
  <c r="AB66" i="6"/>
  <c r="AB73" i="6" s="1"/>
  <c r="F63" i="7"/>
  <c r="E52" i="10"/>
  <c r="F50" i="11"/>
  <c r="I48" i="13"/>
  <c r="E38" i="14"/>
  <c r="E45" i="14"/>
  <c r="E51" i="14" s="1"/>
  <c r="N24" i="6"/>
  <c r="O26" i="6"/>
  <c r="N36" i="6"/>
  <c r="O38" i="6"/>
  <c r="K45" i="6"/>
  <c r="K46" i="6" s="1"/>
  <c r="J47" i="6"/>
  <c r="M51" i="6"/>
  <c r="M57" i="6" s="1"/>
  <c r="N57" i="6"/>
  <c r="E69" i="7"/>
  <c r="G38" i="12"/>
  <c r="G45" i="12"/>
  <c r="G51" i="12" s="1"/>
  <c r="M48" i="13"/>
  <c r="I40" i="16"/>
  <c r="J40" i="16" s="1"/>
  <c r="K65" i="21"/>
  <c r="K72" i="21" s="1"/>
  <c r="K56" i="21"/>
  <c r="M20" i="6"/>
  <c r="F35" i="6"/>
  <c r="X35" i="6"/>
  <c r="Q57" i="6"/>
  <c r="L47" i="6"/>
  <c r="N51" i="6"/>
  <c r="I68" i="6"/>
  <c r="F70" i="7"/>
  <c r="D72" i="7"/>
  <c r="E50" i="12"/>
  <c r="H38" i="12"/>
  <c r="H45" i="12"/>
  <c r="H51" i="12" s="1"/>
  <c r="I48" i="12"/>
  <c r="E42" i="13"/>
  <c r="E48" i="13" s="1"/>
  <c r="E47" i="13"/>
  <c r="M64" i="21"/>
  <c r="M71" i="21" s="1"/>
  <c r="M53" i="21"/>
  <c r="M47" i="6"/>
  <c r="S65" i="6"/>
  <c r="S72" i="6" s="1"/>
  <c r="E66" i="7"/>
  <c r="E58" i="7"/>
  <c r="F39" i="11"/>
  <c r="E50" i="13"/>
  <c r="E51" i="13"/>
  <c r="H51" i="14"/>
  <c r="G48" i="14"/>
  <c r="N30" i="17"/>
  <c r="O30" i="17" s="1"/>
  <c r="W57" i="6"/>
  <c r="O47" i="6"/>
  <c r="R68" i="6"/>
  <c r="E51" i="12"/>
  <c r="G48" i="13"/>
  <c r="L45" i="13"/>
  <c r="L51" i="13" s="1"/>
  <c r="G10" i="17"/>
  <c r="G47" i="17" s="1"/>
  <c r="G46" i="17"/>
  <c r="K33" i="6"/>
  <c r="T61" i="6"/>
  <c r="F42" i="6"/>
  <c r="U65" i="6"/>
  <c r="U72" i="6" s="1"/>
  <c r="D52" i="8"/>
  <c r="F46" i="9"/>
  <c r="F52" i="9" s="1"/>
  <c r="G44" i="13"/>
  <c r="G50" i="13" s="1"/>
  <c r="G36" i="13"/>
  <c r="E48" i="14"/>
  <c r="K48" i="14"/>
  <c r="F50" i="16"/>
  <c r="O67" i="21"/>
  <c r="O14" i="21"/>
  <c r="O68" i="21" s="1"/>
  <c r="W61" i="6"/>
  <c r="W68" i="6" s="1"/>
  <c r="J65" i="6"/>
  <c r="J72" i="6" s="1"/>
  <c r="V65" i="6"/>
  <c r="V72" i="6" s="1"/>
  <c r="X65" i="6"/>
  <c r="X72" i="6" s="1"/>
  <c r="H72" i="7"/>
  <c r="H71" i="7"/>
  <c r="F50" i="9"/>
  <c r="E49" i="10"/>
  <c r="F44" i="10"/>
  <c r="F50" i="10" s="1"/>
  <c r="F42" i="12"/>
  <c r="F48" i="12" s="1"/>
  <c r="D47" i="12"/>
  <c r="H44" i="13"/>
  <c r="H50" i="13" s="1"/>
  <c r="H36" i="13"/>
  <c r="F48" i="14"/>
  <c r="M45" i="13"/>
  <c r="M51" i="13" s="1"/>
  <c r="E46" i="17"/>
  <c r="F20" i="19"/>
  <c r="Q20" i="19"/>
  <c r="O20" i="19"/>
  <c r="N20" i="19"/>
  <c r="M20" i="19"/>
  <c r="E19" i="19"/>
  <c r="T19" i="19" s="1"/>
  <c r="U19" i="19" s="1"/>
  <c r="L20" i="19"/>
  <c r="K20" i="19"/>
  <c r="T18" i="19"/>
  <c r="U18" i="19" s="1"/>
  <c r="I20" i="19"/>
  <c r="H20" i="19"/>
  <c r="X66" i="6"/>
  <c r="X73" i="6" s="1"/>
  <c r="F65" i="7"/>
  <c r="F68" i="7"/>
  <c r="E36" i="12"/>
  <c r="K42" i="12"/>
  <c r="K48" i="12" s="1"/>
  <c r="G10" i="13"/>
  <c r="L36" i="13"/>
  <c r="E38" i="13"/>
  <c r="J42" i="13"/>
  <c r="J48" i="13" s="1"/>
  <c r="F36" i="14"/>
  <c r="N45" i="14"/>
  <c r="N51" i="14" s="1"/>
  <c r="L47" i="17"/>
  <c r="G20" i="17"/>
  <c r="N20" i="17" s="1"/>
  <c r="O20" i="17" s="1"/>
  <c r="N27" i="17"/>
  <c r="O27" i="17" s="1"/>
  <c r="F38" i="17"/>
  <c r="E66" i="19"/>
  <c r="T51" i="19"/>
  <c r="U51" i="19" s="1"/>
  <c r="G53" i="19"/>
  <c r="N53" i="19"/>
  <c r="E63" i="19"/>
  <c r="E70" i="19" s="1"/>
  <c r="M53" i="19"/>
  <c r="E52" i="19"/>
  <c r="Q53" i="19"/>
  <c r="F67" i="19"/>
  <c r="Q49" i="23"/>
  <c r="Q43" i="23"/>
  <c r="D44" i="12"/>
  <c r="D50" i="12" s="1"/>
  <c r="M36" i="13"/>
  <c r="F38" i="13"/>
  <c r="G36" i="14"/>
  <c r="N29" i="17"/>
  <c r="O29" i="17" s="1"/>
  <c r="J49" i="17"/>
  <c r="F66" i="19"/>
  <c r="F14" i="19"/>
  <c r="F53" i="19"/>
  <c r="F15" i="21"/>
  <c r="H65" i="7"/>
  <c r="H68" i="7"/>
  <c r="G71" i="7"/>
  <c r="F47" i="9"/>
  <c r="F53" i="9" s="1"/>
  <c r="G36" i="12"/>
  <c r="G38" i="13"/>
  <c r="L42" i="13"/>
  <c r="L48" i="13" s="1"/>
  <c r="D45" i="13"/>
  <c r="D51" i="13" s="1"/>
  <c r="F47" i="13"/>
  <c r="H36" i="14"/>
  <c r="E47" i="14"/>
  <c r="N31" i="17"/>
  <c r="O31" i="17" s="1"/>
  <c r="H38" i="17"/>
  <c r="K41" i="17"/>
  <c r="K47" i="17" s="1"/>
  <c r="I46" i="17"/>
  <c r="F29" i="19"/>
  <c r="Q29" i="19"/>
  <c r="O29" i="19"/>
  <c r="N29" i="19"/>
  <c r="M29" i="19"/>
  <c r="E28" i="19"/>
  <c r="T28" i="19" s="1"/>
  <c r="U28" i="19" s="1"/>
  <c r="L29" i="19"/>
  <c r="K29" i="19"/>
  <c r="T27" i="19"/>
  <c r="U27" i="19" s="1"/>
  <c r="I29" i="19"/>
  <c r="H29" i="19"/>
  <c r="Q29" i="21"/>
  <c r="R29" i="21" s="1"/>
  <c r="I67" i="21"/>
  <c r="I62" i="21"/>
  <c r="I61" i="21"/>
  <c r="I68" i="21" s="1"/>
  <c r="J48" i="24"/>
  <c r="J41" i="24"/>
  <c r="R33" i="24"/>
  <c r="AA66" i="6"/>
  <c r="AA73" i="6" s="1"/>
  <c r="I65" i="7"/>
  <c r="I68" i="7"/>
  <c r="H36" i="12"/>
  <c r="J45" i="12"/>
  <c r="J51" i="12" s="1"/>
  <c r="I36" i="14"/>
  <c r="D44" i="14"/>
  <c r="D50" i="14" s="1"/>
  <c r="F47" i="14"/>
  <c r="N9" i="17"/>
  <c r="O9" i="17" s="1"/>
  <c r="G37" i="17"/>
  <c r="I38" i="17"/>
  <c r="L43" i="17"/>
  <c r="L49" i="17" s="1"/>
  <c r="F13" i="19"/>
  <c r="G20" i="19"/>
  <c r="H53" i="19"/>
  <c r="I67" i="19"/>
  <c r="F51" i="24"/>
  <c r="F46" i="24"/>
  <c r="F52" i="24" s="1"/>
  <c r="F46" i="8"/>
  <c r="F52" i="8" s="1"/>
  <c r="F46" i="10"/>
  <c r="F52" i="10" s="1"/>
  <c r="F38" i="12"/>
  <c r="K45" i="12"/>
  <c r="K51" i="12" s="1"/>
  <c r="K10" i="13"/>
  <c r="I38" i="13"/>
  <c r="D44" i="13"/>
  <c r="D50" i="13" s="1"/>
  <c r="G10" i="14"/>
  <c r="F45" i="14"/>
  <c r="F51" i="14" s="1"/>
  <c r="J38" i="17"/>
  <c r="I14" i="19"/>
  <c r="I13" i="19"/>
  <c r="I66" i="19"/>
  <c r="J20" i="19"/>
  <c r="I53" i="19"/>
  <c r="I63" i="19"/>
  <c r="I70" i="19" s="1"/>
  <c r="I52" i="19"/>
  <c r="J64" i="19"/>
  <c r="J71" i="19" s="1"/>
  <c r="J55" i="19"/>
  <c r="F16" i="7"/>
  <c r="F69" i="7" s="1"/>
  <c r="F55" i="7"/>
  <c r="F58" i="7"/>
  <c r="F62" i="7"/>
  <c r="F49" i="9"/>
  <c r="F49" i="11"/>
  <c r="E36" i="13"/>
  <c r="J38" i="13"/>
  <c r="I11" i="16"/>
  <c r="J11" i="16" s="1"/>
  <c r="N13" i="17"/>
  <c r="O13" i="17" s="1"/>
  <c r="H36" i="17"/>
  <c r="K38" i="17"/>
  <c r="P20" i="19"/>
  <c r="J53" i="19"/>
  <c r="K61" i="19"/>
  <c r="K68" i="19" s="1"/>
  <c r="K60" i="19"/>
  <c r="K67" i="19" s="1"/>
  <c r="R66" i="6"/>
  <c r="R73" i="6" s="1"/>
  <c r="H58" i="7"/>
  <c r="F66" i="7"/>
  <c r="I47" i="14"/>
  <c r="I39" i="16"/>
  <c r="J39" i="16" s="1"/>
  <c r="F49" i="16"/>
  <c r="I36" i="17"/>
  <c r="G29" i="19"/>
  <c r="F38" i="19"/>
  <c r="Q38" i="19"/>
  <c r="P38" i="19"/>
  <c r="O38" i="19"/>
  <c r="N38" i="19"/>
  <c r="M38" i="19"/>
  <c r="E37" i="19"/>
  <c r="T37" i="19" s="1"/>
  <c r="U37" i="19" s="1"/>
  <c r="L38" i="19"/>
  <c r="K38" i="19"/>
  <c r="T36" i="19"/>
  <c r="U36" i="19" s="1"/>
  <c r="I38" i="19"/>
  <c r="H38" i="19"/>
  <c r="K53" i="19"/>
  <c r="L61" i="19"/>
  <c r="L68" i="19" s="1"/>
  <c r="O67" i="19"/>
  <c r="Q47" i="21"/>
  <c r="R47" i="21" s="1"/>
  <c r="I38" i="12"/>
  <c r="J29" i="19"/>
  <c r="F47" i="19"/>
  <c r="Q47" i="19"/>
  <c r="P47" i="19"/>
  <c r="O47" i="19"/>
  <c r="N47" i="19"/>
  <c r="M47" i="19"/>
  <c r="E46" i="19"/>
  <c r="T46" i="19" s="1"/>
  <c r="U46" i="19" s="1"/>
  <c r="L47" i="19"/>
  <c r="K47" i="19"/>
  <c r="T45" i="19"/>
  <c r="U45" i="19" s="1"/>
  <c r="I47" i="19"/>
  <c r="H47" i="19"/>
  <c r="L63" i="19"/>
  <c r="L70" i="19" s="1"/>
  <c r="L52" i="19"/>
  <c r="M55" i="19"/>
  <c r="M64" i="19"/>
  <c r="M71" i="19" s="1"/>
  <c r="M61" i="19"/>
  <c r="M68" i="19" s="1"/>
  <c r="N62" i="21"/>
  <c r="J14" i="24"/>
  <c r="J15" i="24" s="1"/>
  <c r="J17" i="24"/>
  <c r="G42" i="12"/>
  <c r="G48" i="12" s="1"/>
  <c r="J37" i="16"/>
  <c r="G12" i="17"/>
  <c r="N12" i="17" s="1"/>
  <c r="O12" i="17" s="1"/>
  <c r="I49" i="17"/>
  <c r="L44" i="17"/>
  <c r="L50" i="17" s="1"/>
  <c r="L38" i="17"/>
  <c r="E41" i="17"/>
  <c r="E47" i="17" s="1"/>
  <c r="P29" i="19"/>
  <c r="N61" i="19"/>
  <c r="N68" i="19" s="1"/>
  <c r="N60" i="19"/>
  <c r="N67" i="19" s="1"/>
  <c r="K15" i="24"/>
  <c r="H42" i="12"/>
  <c r="H48" i="12" s="1"/>
  <c r="I36" i="13"/>
  <c r="E38" i="16"/>
  <c r="I38" i="16" s="1"/>
  <c r="J38" i="16" s="1"/>
  <c r="F41" i="17"/>
  <c r="F47" i="17" s="1"/>
  <c r="G38" i="19"/>
  <c r="L53" i="19"/>
  <c r="K18" i="21"/>
  <c r="M33" i="21"/>
  <c r="K36" i="21"/>
  <c r="M51" i="21"/>
  <c r="L53" i="21"/>
  <c r="J67" i="21"/>
  <c r="J61" i="21"/>
  <c r="J68" i="21" s="1"/>
  <c r="T19" i="23"/>
  <c r="U19" i="23" s="1"/>
  <c r="T29" i="23"/>
  <c r="U29" i="23" s="1"/>
  <c r="S55" i="24"/>
  <c r="J41" i="25"/>
  <c r="J48" i="25"/>
  <c r="K52" i="25"/>
  <c r="M14" i="19"/>
  <c r="Q17" i="19"/>
  <c r="Q44" i="19"/>
  <c r="F52" i="19"/>
  <c r="R52" i="19"/>
  <c r="G55" i="19"/>
  <c r="S55" i="19"/>
  <c r="F63" i="19"/>
  <c r="F70" i="19" s="1"/>
  <c r="J66" i="19"/>
  <c r="E13" i="21"/>
  <c r="K15" i="21" s="1"/>
  <c r="L18" i="21"/>
  <c r="Q31" i="21"/>
  <c r="R31" i="21" s="1"/>
  <c r="N33" i="21"/>
  <c r="L36" i="21"/>
  <c r="Q49" i="21"/>
  <c r="R49" i="21" s="1"/>
  <c r="N51" i="21"/>
  <c r="K62" i="21"/>
  <c r="G64" i="21"/>
  <c r="G71" i="21" s="1"/>
  <c r="J72" i="21"/>
  <c r="M43" i="23"/>
  <c r="T43" i="23" s="1"/>
  <c r="U43" i="23" s="1"/>
  <c r="M49" i="23"/>
  <c r="M55" i="23" s="1"/>
  <c r="R14" i="24"/>
  <c r="R15" i="24" s="1"/>
  <c r="R17" i="24"/>
  <c r="S54" i="24"/>
  <c r="M18" i="21"/>
  <c r="M36" i="21"/>
  <c r="N53" i="21"/>
  <c r="M25" i="23"/>
  <c r="T25" i="23" s="1"/>
  <c r="U25" i="23" s="1"/>
  <c r="T24" i="23"/>
  <c r="U24" i="23" s="1"/>
  <c r="S51" i="24"/>
  <c r="S46" i="24"/>
  <c r="S52" i="24" s="1"/>
  <c r="G13" i="19"/>
  <c r="G67" i="19" s="1"/>
  <c r="G17" i="19"/>
  <c r="O23" i="19"/>
  <c r="G26" i="19"/>
  <c r="O32" i="19"/>
  <c r="G35" i="19"/>
  <c r="O41" i="19"/>
  <c r="G44" i="19"/>
  <c r="O50" i="19"/>
  <c r="H52" i="19"/>
  <c r="I55" i="19"/>
  <c r="L60" i="19"/>
  <c r="L67" i="19" s="1"/>
  <c r="H63" i="19"/>
  <c r="H70" i="19" s="1"/>
  <c r="P64" i="19"/>
  <c r="P71" i="19" s="1"/>
  <c r="Q16" i="21"/>
  <c r="R16" i="21" s="1"/>
  <c r="N18" i="21"/>
  <c r="J24" i="21"/>
  <c r="H27" i="21"/>
  <c r="E32" i="21"/>
  <c r="Q32" i="21" s="1"/>
  <c r="R32" i="21" s="1"/>
  <c r="Q34" i="21"/>
  <c r="R34" i="21" s="1"/>
  <c r="N36" i="21"/>
  <c r="J42" i="21"/>
  <c r="H45" i="21"/>
  <c r="E50" i="21"/>
  <c r="Q50" i="21" s="1"/>
  <c r="R50" i="21" s="1"/>
  <c r="E52" i="21"/>
  <c r="H54" i="21" s="1"/>
  <c r="O53" i="21"/>
  <c r="M56" i="21"/>
  <c r="I64" i="21"/>
  <c r="I71" i="21" s="1"/>
  <c r="N65" i="21"/>
  <c r="N72" i="21" s="1"/>
  <c r="M35" i="23"/>
  <c r="T35" i="23" s="1"/>
  <c r="U35" i="23" s="1"/>
  <c r="T34" i="23"/>
  <c r="U34" i="23" s="1"/>
  <c r="O52" i="24"/>
  <c r="R46" i="25"/>
  <c r="M43" i="25"/>
  <c r="P14" i="19"/>
  <c r="H17" i="19"/>
  <c r="P23" i="19"/>
  <c r="H26" i="19"/>
  <c r="P32" i="19"/>
  <c r="H35" i="19"/>
  <c r="P41" i="19"/>
  <c r="H44" i="19"/>
  <c r="P50" i="19"/>
  <c r="M60" i="19"/>
  <c r="M67" i="19" s="1"/>
  <c r="M66" i="19"/>
  <c r="F14" i="21"/>
  <c r="M21" i="21"/>
  <c r="K24" i="21"/>
  <c r="I27" i="21"/>
  <c r="M39" i="21"/>
  <c r="K42" i="21"/>
  <c r="I45" i="21"/>
  <c r="P53" i="21"/>
  <c r="N56" i="21"/>
  <c r="F62" i="21"/>
  <c r="K71" i="21"/>
  <c r="L52" i="23"/>
  <c r="I49" i="23"/>
  <c r="I55" i="23" s="1"/>
  <c r="Q14" i="19"/>
  <c r="I17" i="19"/>
  <c r="I26" i="19"/>
  <c r="J52" i="19"/>
  <c r="K55" i="19"/>
  <c r="G56" i="19"/>
  <c r="E59" i="19"/>
  <c r="J63" i="19"/>
  <c r="J70" i="19" s="1"/>
  <c r="N66" i="19"/>
  <c r="E17" i="21"/>
  <c r="Q17" i="21" s="1"/>
  <c r="R17" i="21" s="1"/>
  <c r="L24" i="21"/>
  <c r="J27" i="21"/>
  <c r="F33" i="21"/>
  <c r="E35" i="21"/>
  <c r="Q35" i="21" s="1"/>
  <c r="R35" i="21" s="1"/>
  <c r="L42" i="21"/>
  <c r="J45" i="21"/>
  <c r="F51" i="21"/>
  <c r="E55" i="21"/>
  <c r="M57" i="21" s="1"/>
  <c r="G51" i="23"/>
  <c r="M46" i="23"/>
  <c r="M52" i="23" s="1"/>
  <c r="M51" i="23"/>
  <c r="R14" i="25"/>
  <c r="R15" i="25" s="1"/>
  <c r="R17" i="25"/>
  <c r="J17" i="19"/>
  <c r="F23" i="19"/>
  <c r="J26" i="19"/>
  <c r="J35" i="19"/>
  <c r="J44" i="19"/>
  <c r="K52" i="19"/>
  <c r="E54" i="19"/>
  <c r="M56" i="19" s="1"/>
  <c r="L55" i="19"/>
  <c r="K63" i="19"/>
  <c r="K70" i="19" s="1"/>
  <c r="M24" i="21"/>
  <c r="K27" i="21"/>
  <c r="G33" i="21"/>
  <c r="M42" i="21"/>
  <c r="K45" i="21"/>
  <c r="G51" i="21"/>
  <c r="F53" i="21"/>
  <c r="I19" i="23"/>
  <c r="I14" i="23"/>
  <c r="I15" i="23" s="1"/>
  <c r="I29" i="23"/>
  <c r="I45" i="23"/>
  <c r="G48" i="23"/>
  <c r="G54" i="23" s="1"/>
  <c r="N51" i="23"/>
  <c r="G14" i="19"/>
  <c r="T15" i="19"/>
  <c r="U15" i="19" s="1"/>
  <c r="K17" i="19"/>
  <c r="G23" i="19"/>
  <c r="T24" i="19"/>
  <c r="U24" i="19" s="1"/>
  <c r="K26" i="19"/>
  <c r="G32" i="19"/>
  <c r="T33" i="19"/>
  <c r="U33" i="19" s="1"/>
  <c r="K35" i="19"/>
  <c r="G41" i="19"/>
  <c r="T42" i="19"/>
  <c r="U42" i="19" s="1"/>
  <c r="K44" i="19"/>
  <c r="G50" i="19"/>
  <c r="P60" i="19"/>
  <c r="P67" i="19" s="1"/>
  <c r="F18" i="21"/>
  <c r="Q22" i="21"/>
  <c r="R22" i="21" s="1"/>
  <c r="N24" i="21"/>
  <c r="L27" i="21"/>
  <c r="H33" i="21"/>
  <c r="F36" i="21"/>
  <c r="Q40" i="21"/>
  <c r="R40" i="21" s="1"/>
  <c r="N42" i="21"/>
  <c r="L45" i="21"/>
  <c r="H51" i="21"/>
  <c r="G53" i="21"/>
  <c r="E60" i="21"/>
  <c r="J62" i="21"/>
  <c r="T15" i="23"/>
  <c r="U15" i="23" s="1"/>
  <c r="T33" i="23"/>
  <c r="U33" i="23" s="1"/>
  <c r="T42" i="23"/>
  <c r="U42" i="23" s="1"/>
  <c r="O51" i="23"/>
  <c r="U33" i="24"/>
  <c r="V33" i="24" s="1"/>
  <c r="J49" i="25"/>
  <c r="J43" i="25"/>
  <c r="G18" i="21"/>
  <c r="M27" i="21"/>
  <c r="I33" i="21"/>
  <c r="G36" i="21"/>
  <c r="M45" i="21"/>
  <c r="I51" i="21"/>
  <c r="J71" i="21"/>
  <c r="H53" i="21"/>
  <c r="F56" i="21"/>
  <c r="F61" i="21"/>
  <c r="F68" i="21" s="1"/>
  <c r="Q45" i="23"/>
  <c r="P51" i="23"/>
  <c r="U25" i="24"/>
  <c r="V25" i="24" s="1"/>
  <c r="F54" i="24"/>
  <c r="K51" i="24"/>
  <c r="E16" i="19"/>
  <c r="T16" i="19" s="1"/>
  <c r="U16" i="19" s="1"/>
  <c r="M17" i="19"/>
  <c r="I23" i="19"/>
  <c r="E25" i="19"/>
  <c r="T25" i="19" s="1"/>
  <c r="U25" i="19" s="1"/>
  <c r="M26" i="19"/>
  <c r="I32" i="19"/>
  <c r="E34" i="19"/>
  <c r="T34" i="19" s="1"/>
  <c r="U34" i="19" s="1"/>
  <c r="M35" i="19"/>
  <c r="I41" i="19"/>
  <c r="E43" i="19"/>
  <c r="T43" i="19" s="1"/>
  <c r="U43" i="19" s="1"/>
  <c r="M44" i="19"/>
  <c r="I50" i="19"/>
  <c r="N52" i="19"/>
  <c r="R60" i="19"/>
  <c r="R67" i="19" s="1"/>
  <c r="K14" i="21"/>
  <c r="K68" i="21" s="1"/>
  <c r="H18" i="21"/>
  <c r="F21" i="21"/>
  <c r="Q25" i="21"/>
  <c r="R25" i="21" s="1"/>
  <c r="J33" i="21"/>
  <c r="H36" i="21"/>
  <c r="F39" i="21"/>
  <c r="Q43" i="21"/>
  <c r="R43" i="21" s="1"/>
  <c r="L48" i="21"/>
  <c r="J51" i="21"/>
  <c r="I53" i="21"/>
  <c r="I72" i="21"/>
  <c r="G56" i="21"/>
  <c r="G61" i="21"/>
  <c r="G68" i="21" s="1"/>
  <c r="R45" i="23"/>
  <c r="I48" i="23"/>
  <c r="N52" i="23"/>
  <c r="U17" i="24"/>
  <c r="V17" i="24" s="1"/>
  <c r="J42" i="24"/>
  <c r="J33" i="24"/>
  <c r="J45" i="24"/>
  <c r="T23" i="25"/>
  <c r="U23" i="25" s="1"/>
  <c r="R42" i="25"/>
  <c r="O52" i="19"/>
  <c r="S60" i="19"/>
  <c r="S67" i="19" s="1"/>
  <c r="J53" i="21"/>
  <c r="H67" i="21"/>
  <c r="K67" i="21"/>
  <c r="T14" i="23"/>
  <c r="U14" i="23" s="1"/>
  <c r="R40" i="23"/>
  <c r="R48" i="23" s="1"/>
  <c r="P52" i="23"/>
  <c r="H51" i="24"/>
  <c r="H46" i="24"/>
  <c r="H40" i="24"/>
  <c r="H48" i="24" s="1"/>
  <c r="H54" i="24" s="1"/>
  <c r="M51" i="24"/>
  <c r="R31" i="25"/>
  <c r="R40" i="25"/>
  <c r="M27" i="25"/>
  <c r="I51" i="25"/>
  <c r="K23" i="24"/>
  <c r="K31" i="24"/>
  <c r="K39" i="24"/>
  <c r="N42" i="24"/>
  <c r="U42" i="24" s="1"/>
  <c r="M17" i="25"/>
  <c r="K31" i="25"/>
  <c r="R33" i="25"/>
  <c r="K43" i="25"/>
  <c r="H45" i="25"/>
  <c r="G46" i="25"/>
  <c r="G52" i="25" s="1"/>
  <c r="M49" i="25"/>
  <c r="M55" i="25" s="1"/>
  <c r="O27" i="25"/>
  <c r="M31" i="25"/>
  <c r="T32" i="25"/>
  <c r="U32" i="25" s="1"/>
  <c r="J41" i="23"/>
  <c r="N14" i="24"/>
  <c r="I46" i="24"/>
  <c r="I52" i="24" s="1"/>
  <c r="M49" i="24"/>
  <c r="M55" i="24" s="1"/>
  <c r="J14" i="25"/>
  <c r="J15" i="25" s="1"/>
  <c r="O17" i="25"/>
  <c r="M21" i="25"/>
  <c r="T22" i="25"/>
  <c r="U22" i="25" s="1"/>
  <c r="N26" i="25"/>
  <c r="Q27" i="25"/>
  <c r="F40" i="25"/>
  <c r="N42" i="25"/>
  <c r="J45" i="25"/>
  <c r="Q14" i="23"/>
  <c r="Q15" i="23" s="1"/>
  <c r="Q29" i="23"/>
  <c r="M40" i="23"/>
  <c r="F43" i="23"/>
  <c r="P48" i="23"/>
  <c r="P54" i="23" s="1"/>
  <c r="J51" i="23"/>
  <c r="K21" i="24"/>
  <c r="N22" i="24"/>
  <c r="O23" i="24"/>
  <c r="K29" i="24"/>
  <c r="N30" i="24"/>
  <c r="O31" i="24"/>
  <c r="K37" i="24"/>
  <c r="N38" i="24"/>
  <c r="O39" i="24"/>
  <c r="G41" i="24"/>
  <c r="N16" i="25"/>
  <c r="Q17" i="25"/>
  <c r="R26" i="25"/>
  <c r="R27" i="25" s="1"/>
  <c r="O31" i="25"/>
  <c r="M35" i="25"/>
  <c r="G48" i="25"/>
  <c r="G54" i="25" s="1"/>
  <c r="D49" i="25"/>
  <c r="D55" i="25" s="1"/>
  <c r="M51" i="25"/>
  <c r="H43" i="23"/>
  <c r="N49" i="23"/>
  <c r="N55" i="23" s="1"/>
  <c r="O15" i="24"/>
  <c r="M21" i="24"/>
  <c r="R22" i="24"/>
  <c r="R23" i="24" s="1"/>
  <c r="M29" i="24"/>
  <c r="R30" i="24"/>
  <c r="M37" i="24"/>
  <c r="R38" i="24"/>
  <c r="R39" i="24" s="1"/>
  <c r="I41" i="24"/>
  <c r="F42" i="24"/>
  <c r="K46" i="24"/>
  <c r="K52" i="24" s="1"/>
  <c r="O21" i="25"/>
  <c r="M25" i="25"/>
  <c r="N30" i="25"/>
  <c r="Q31" i="25"/>
  <c r="H61" i="21"/>
  <c r="H68" i="21" s="1"/>
  <c r="L51" i="23"/>
  <c r="L46" i="24"/>
  <c r="D49" i="24"/>
  <c r="D55" i="24" s="1"/>
  <c r="N20" i="25"/>
  <c r="Q21" i="25"/>
  <c r="K29" i="25"/>
  <c r="T29" i="25" s="1"/>
  <c r="U29" i="25" s="1"/>
  <c r="O35" i="25"/>
  <c r="M39" i="25"/>
  <c r="T39" i="25" s="1"/>
  <c r="U39" i="25" s="1"/>
  <c r="I48" i="25"/>
  <c r="I54" i="25" s="1"/>
  <c r="O51" i="25"/>
  <c r="P49" i="23"/>
  <c r="P55" i="23" s="1"/>
  <c r="K19" i="24"/>
  <c r="N20" i="24"/>
  <c r="O21" i="24"/>
  <c r="K27" i="24"/>
  <c r="N28" i="24"/>
  <c r="O29" i="24"/>
  <c r="K35" i="24"/>
  <c r="N36" i="24"/>
  <c r="O37" i="24"/>
  <c r="K41" i="24"/>
  <c r="M46" i="24"/>
  <c r="M52" i="24" s="1"/>
  <c r="O25" i="25"/>
  <c r="M29" i="25"/>
  <c r="J33" i="25"/>
  <c r="N34" i="25"/>
  <c r="Q35" i="25"/>
  <c r="F42" i="25"/>
  <c r="F49" i="25" s="1"/>
  <c r="F55" i="25" s="1"/>
  <c r="N45" i="25"/>
  <c r="P51" i="25"/>
  <c r="T32" i="23"/>
  <c r="U32" i="23" s="1"/>
  <c r="Q40" i="23"/>
  <c r="M19" i="24"/>
  <c r="R20" i="24"/>
  <c r="R21" i="24" s="1"/>
  <c r="M27" i="24"/>
  <c r="R28" i="24"/>
  <c r="Q29" i="24"/>
  <c r="M35" i="24"/>
  <c r="R36" i="24"/>
  <c r="R37" i="24" s="1"/>
  <c r="M41" i="24"/>
  <c r="N24" i="25"/>
  <c r="K33" i="25"/>
  <c r="T33" i="25" s="1"/>
  <c r="U33" i="25" s="1"/>
  <c r="T42" i="25"/>
  <c r="L61" i="21"/>
  <c r="L68" i="21" s="1"/>
  <c r="T40" i="23"/>
  <c r="U40" i="23" s="1"/>
  <c r="N18" i="24"/>
  <c r="N26" i="24"/>
  <c r="N34" i="24"/>
  <c r="P46" i="24"/>
  <c r="K37" i="25"/>
  <c r="T37" i="25" s="1"/>
  <c r="U37" i="25" s="1"/>
  <c r="M41" i="25"/>
  <c r="Q46" i="24"/>
  <c r="Q52" i="24" s="1"/>
  <c r="R29" i="25"/>
  <c r="R49" i="25" l="1"/>
  <c r="R55" i="25" s="1"/>
  <c r="R43" i="25"/>
  <c r="L66" i="6"/>
  <c r="N15" i="24"/>
  <c r="U14" i="24"/>
  <c r="V14" i="24" s="1"/>
  <c r="V42" i="24"/>
  <c r="Z68" i="4"/>
  <c r="F49" i="24"/>
  <c r="F55" i="24" s="1"/>
  <c r="K43" i="24"/>
  <c r="M43" i="24"/>
  <c r="O43" i="24"/>
  <c r="Q43" i="24"/>
  <c r="T24" i="25"/>
  <c r="U24" i="25" s="1"/>
  <c r="N25" i="25"/>
  <c r="T25" i="25" s="1"/>
  <c r="U25" i="25" s="1"/>
  <c r="N46" i="25"/>
  <c r="J46" i="25"/>
  <c r="J52" i="25" s="1"/>
  <c r="J51" i="25"/>
  <c r="Q68" i="4"/>
  <c r="M66" i="6"/>
  <c r="E65" i="21"/>
  <c r="E72" i="21" s="1"/>
  <c r="E56" i="21"/>
  <c r="Q56" i="21" s="1"/>
  <c r="R56" i="21" s="1"/>
  <c r="Q55" i="21"/>
  <c r="R55" i="21" s="1"/>
  <c r="J57" i="21"/>
  <c r="I57" i="21"/>
  <c r="H57" i="21"/>
  <c r="L57" i="21"/>
  <c r="G57" i="21"/>
  <c r="K57" i="21"/>
  <c r="N57" i="21"/>
  <c r="F57" i="21"/>
  <c r="P68" i="4"/>
  <c r="K41" i="25"/>
  <c r="F48" i="25"/>
  <c r="F54" i="25" s="1"/>
  <c r="G21" i="6"/>
  <c r="M23" i="6"/>
  <c r="M65" i="6"/>
  <c r="R31" i="5"/>
  <c r="AB31" i="5"/>
  <c r="AA31" i="5"/>
  <c r="Y31" i="5"/>
  <c r="X31" i="5"/>
  <c r="V31" i="5"/>
  <c r="J31" i="5"/>
  <c r="U31" i="5"/>
  <c r="I31" i="5"/>
  <c r="T31" i="5"/>
  <c r="S31" i="5"/>
  <c r="H31" i="5"/>
  <c r="G31" i="5"/>
  <c r="Q43" i="25"/>
  <c r="N19" i="24"/>
  <c r="U18" i="24"/>
  <c r="V18" i="24" s="1"/>
  <c r="H51" i="25"/>
  <c r="H46" i="25"/>
  <c r="O41" i="25"/>
  <c r="I54" i="23"/>
  <c r="N54" i="21"/>
  <c r="J54" i="25"/>
  <c r="F43" i="6"/>
  <c r="X44" i="6"/>
  <c r="F44" i="6"/>
  <c r="E42" i="6"/>
  <c r="U44" i="6"/>
  <c r="R44" i="6"/>
  <c r="O44" i="6"/>
  <c r="AA44" i="6"/>
  <c r="I44" i="6"/>
  <c r="N54" i="6"/>
  <c r="H66" i="6"/>
  <c r="H73" i="6" s="1"/>
  <c r="Q46" i="6"/>
  <c r="M31" i="5"/>
  <c r="O66" i="5"/>
  <c r="O73" i="5" s="1"/>
  <c r="L54" i="5"/>
  <c r="G48" i="5"/>
  <c r="V66" i="4"/>
  <c r="V73" i="4" s="1"/>
  <c r="X29" i="4"/>
  <c r="F29" i="4"/>
  <c r="M48" i="4"/>
  <c r="K51" i="4"/>
  <c r="Y20" i="4"/>
  <c r="G20" i="4"/>
  <c r="V20" i="4"/>
  <c r="J50" i="3"/>
  <c r="V50" i="3"/>
  <c r="S50" i="3"/>
  <c r="Y50" i="3"/>
  <c r="G50" i="3"/>
  <c r="M50" i="3"/>
  <c r="K39" i="4"/>
  <c r="L41" i="4"/>
  <c r="X66" i="4"/>
  <c r="X73" i="4" s="1"/>
  <c r="G45" i="3"/>
  <c r="N40" i="25"/>
  <c r="T30" i="25"/>
  <c r="U30" i="25" s="1"/>
  <c r="N31" i="25"/>
  <c r="T31" i="25" s="1"/>
  <c r="U31" i="25" s="1"/>
  <c r="R46" i="23"/>
  <c r="R52" i="23" s="1"/>
  <c r="R51" i="23"/>
  <c r="Q51" i="23"/>
  <c r="Q46" i="23"/>
  <c r="Q52" i="23" s="1"/>
  <c r="J55" i="25"/>
  <c r="I15" i="21"/>
  <c r="H15" i="21"/>
  <c r="G15" i="21"/>
  <c r="E14" i="21"/>
  <c r="Q14" i="21" s="1"/>
  <c r="R14" i="21" s="1"/>
  <c r="N15" i="21"/>
  <c r="N69" i="21" s="1"/>
  <c r="Q13" i="21"/>
  <c r="R13" i="21" s="1"/>
  <c r="M15" i="21"/>
  <c r="L15" i="21"/>
  <c r="Q66" i="6"/>
  <c r="Q73" i="6" s="1"/>
  <c r="O66" i="6"/>
  <c r="O73" i="6" s="1"/>
  <c r="Z65" i="6"/>
  <c r="Z72" i="6" s="1"/>
  <c r="H65" i="6"/>
  <c r="H72" i="6" s="1"/>
  <c r="M46" i="6"/>
  <c r="G33" i="6"/>
  <c r="M35" i="6"/>
  <c r="L44" i="5"/>
  <c r="K42" i="5"/>
  <c r="F42" i="5"/>
  <c r="L57" i="5"/>
  <c r="P31" i="5"/>
  <c r="P57" i="4"/>
  <c r="M42" i="4"/>
  <c r="J66" i="4"/>
  <c r="J73" i="4" s="1"/>
  <c r="X41" i="4"/>
  <c r="F41" i="4"/>
  <c r="U29" i="4"/>
  <c r="AA38" i="5"/>
  <c r="I38" i="5"/>
  <c r="F37" i="5"/>
  <c r="X38" i="5"/>
  <c r="F38" i="5"/>
  <c r="E36" i="5"/>
  <c r="U38" i="5"/>
  <c r="R38" i="5"/>
  <c r="O38" i="5"/>
  <c r="L38" i="5"/>
  <c r="Q66" i="3"/>
  <c r="Q73" i="3" s="1"/>
  <c r="O29" i="4"/>
  <c r="J29" i="3"/>
  <c r="Y29" i="3"/>
  <c r="G29" i="3"/>
  <c r="V29" i="3"/>
  <c r="S29" i="3"/>
  <c r="P29" i="3"/>
  <c r="L54" i="3"/>
  <c r="R65" i="2"/>
  <c r="M36" i="4"/>
  <c r="P61" i="4"/>
  <c r="K18" i="4"/>
  <c r="F18" i="4"/>
  <c r="L20" i="4" s="1"/>
  <c r="X20" i="3"/>
  <c r="F20" i="3"/>
  <c r="U20" i="3"/>
  <c r="F19" i="3"/>
  <c r="R20" i="3"/>
  <c r="E18" i="3"/>
  <c r="O20" i="3"/>
  <c r="I20" i="3"/>
  <c r="M15" i="6"/>
  <c r="AB29" i="6"/>
  <c r="J29" i="6"/>
  <c r="Y29" i="6"/>
  <c r="G29" i="6"/>
  <c r="V29" i="6"/>
  <c r="S29" i="6"/>
  <c r="P29" i="6"/>
  <c r="L61" i="6"/>
  <c r="Q72" i="6"/>
  <c r="R41" i="4"/>
  <c r="V68" i="4"/>
  <c r="O65" i="3"/>
  <c r="O72" i="3" s="1"/>
  <c r="K27" i="4"/>
  <c r="L29" i="4"/>
  <c r="F33" i="3"/>
  <c r="L35" i="3" s="1"/>
  <c r="K33" i="3"/>
  <c r="X68" i="4"/>
  <c r="I68" i="4"/>
  <c r="Q41" i="23"/>
  <c r="Q48" i="23"/>
  <c r="Q54" i="23" s="1"/>
  <c r="M41" i="23"/>
  <c r="M48" i="23"/>
  <c r="M54" i="23" s="1"/>
  <c r="Q41" i="25"/>
  <c r="I46" i="23"/>
  <c r="I52" i="23" s="1"/>
  <c r="I51" i="23"/>
  <c r="F54" i="21"/>
  <c r="E53" i="21"/>
  <c r="Q53" i="21" s="1"/>
  <c r="R53" i="21" s="1"/>
  <c r="Q52" i="21"/>
  <c r="R52" i="21" s="1"/>
  <c r="L54" i="21"/>
  <c r="K54" i="21"/>
  <c r="J54" i="21"/>
  <c r="E64" i="21"/>
  <c r="E71" i="21" s="1"/>
  <c r="U38" i="24"/>
  <c r="V38" i="24" s="1"/>
  <c r="N39" i="24"/>
  <c r="U39" i="24" s="1"/>
  <c r="V39" i="24" s="1"/>
  <c r="R48" i="25"/>
  <c r="R54" i="25" s="1"/>
  <c r="R41" i="25"/>
  <c r="T54" i="19"/>
  <c r="U54" i="19" s="1"/>
  <c r="H56" i="19"/>
  <c r="E64" i="19"/>
  <c r="E71" i="19" s="1"/>
  <c r="O56" i="19"/>
  <c r="N56" i="19"/>
  <c r="E55" i="19"/>
  <c r="T55" i="19" s="1"/>
  <c r="U55" i="19" s="1"/>
  <c r="P56" i="19"/>
  <c r="L56" i="19"/>
  <c r="J15" i="21"/>
  <c r="W66" i="6"/>
  <c r="W73" i="6" s="1"/>
  <c r="N66" i="6"/>
  <c r="M61" i="6"/>
  <c r="G36" i="6"/>
  <c r="K36" i="6"/>
  <c r="G48" i="6"/>
  <c r="M50" i="6"/>
  <c r="M29" i="6"/>
  <c r="T46" i="6"/>
  <c r="K18" i="5"/>
  <c r="F18" i="5"/>
  <c r="L15" i="5"/>
  <c r="K31" i="6"/>
  <c r="T72" i="6"/>
  <c r="Q66" i="5"/>
  <c r="Q73" i="5" s="1"/>
  <c r="Q31" i="5"/>
  <c r="O68" i="5"/>
  <c r="R73" i="4"/>
  <c r="J68" i="4"/>
  <c r="Z31" i="5"/>
  <c r="Q65" i="4"/>
  <c r="Q72" i="4" s="1"/>
  <c r="M57" i="3"/>
  <c r="M26" i="3"/>
  <c r="G24" i="3"/>
  <c r="M15" i="3"/>
  <c r="K24" i="3"/>
  <c r="L26" i="3"/>
  <c r="F24" i="3"/>
  <c r="M24" i="4"/>
  <c r="AA41" i="4"/>
  <c r="N61" i="3"/>
  <c r="U42" i="25"/>
  <c r="U36" i="24"/>
  <c r="V36" i="24" s="1"/>
  <c r="N37" i="24"/>
  <c r="R55" i="23"/>
  <c r="G44" i="17"/>
  <c r="G50" i="17" s="1"/>
  <c r="G38" i="17"/>
  <c r="N38" i="17" s="1"/>
  <c r="O38" i="17" s="1"/>
  <c r="U37" i="24"/>
  <c r="V37" i="24" s="1"/>
  <c r="O61" i="19"/>
  <c r="O68" i="19" s="1"/>
  <c r="E60" i="19"/>
  <c r="E67" i="19" s="1"/>
  <c r="G61" i="19"/>
  <c r="G68" i="19" s="1"/>
  <c r="I61" i="19"/>
  <c r="I68" i="19" s="1"/>
  <c r="F61" i="19"/>
  <c r="F68" i="19" s="1"/>
  <c r="F69" i="21"/>
  <c r="R51" i="25"/>
  <c r="Q56" i="19"/>
  <c r="R42" i="24"/>
  <c r="AA29" i="6"/>
  <c r="I29" i="6"/>
  <c r="X29" i="6"/>
  <c r="F29" i="6"/>
  <c r="E27" i="6"/>
  <c r="R29" i="6"/>
  <c r="U29" i="6"/>
  <c r="N54" i="5"/>
  <c r="P66" i="5"/>
  <c r="P73" i="5" s="1"/>
  <c r="P59" i="5"/>
  <c r="R35" i="5"/>
  <c r="AA35" i="5"/>
  <c r="I35" i="5"/>
  <c r="X35" i="5"/>
  <c r="F35" i="5"/>
  <c r="U35" i="5"/>
  <c r="L23" i="5"/>
  <c r="K21" i="5"/>
  <c r="F21" i="5"/>
  <c r="K31" i="5"/>
  <c r="F51" i="4"/>
  <c r="L53" i="4" s="1"/>
  <c r="U66" i="4"/>
  <c r="U73" i="4" s="1"/>
  <c r="O66" i="3"/>
  <c r="O73" i="3" s="1"/>
  <c r="Y65" i="4"/>
  <c r="Y72" i="4" s="1"/>
  <c r="G27" i="4"/>
  <c r="E27" i="4" s="1"/>
  <c r="N15" i="3"/>
  <c r="J38" i="3"/>
  <c r="V38" i="3"/>
  <c r="S38" i="3"/>
  <c r="G38" i="3"/>
  <c r="Y38" i="3"/>
  <c r="AA65" i="4"/>
  <c r="AA72" i="4" s="1"/>
  <c r="U23" i="3"/>
  <c r="R23" i="3"/>
  <c r="O23" i="3"/>
  <c r="X23" i="3"/>
  <c r="I23" i="3"/>
  <c r="E21" i="3"/>
  <c r="F23" i="3"/>
  <c r="Q65" i="3"/>
  <c r="Q72" i="3" s="1"/>
  <c r="Z65" i="2"/>
  <c r="E36" i="3"/>
  <c r="Q68" i="6"/>
  <c r="T65" i="5"/>
  <c r="T72" i="5" s="1"/>
  <c r="G31" i="6"/>
  <c r="E30" i="6"/>
  <c r="W65" i="5"/>
  <c r="W72" i="5" s="1"/>
  <c r="S65" i="4"/>
  <c r="S72" i="4" s="1"/>
  <c r="R65" i="4"/>
  <c r="R72" i="4" s="1"/>
  <c r="K27" i="5"/>
  <c r="F27" i="5"/>
  <c r="I50" i="3"/>
  <c r="X50" i="3"/>
  <c r="F50" i="3"/>
  <c r="U50" i="3"/>
  <c r="R50" i="3"/>
  <c r="E48" i="3"/>
  <c r="F49" i="3" s="1"/>
  <c r="O50" i="3"/>
  <c r="T66" i="3"/>
  <c r="T73" i="3" s="1"/>
  <c r="P68" i="3"/>
  <c r="O68" i="3"/>
  <c r="AB20" i="4"/>
  <c r="K19" i="3"/>
  <c r="P65" i="2"/>
  <c r="G51" i="6"/>
  <c r="K43" i="6"/>
  <c r="K28" i="6"/>
  <c r="U28" i="24"/>
  <c r="V28" i="24" s="1"/>
  <c r="N45" i="24"/>
  <c r="N29" i="24"/>
  <c r="U29" i="24" s="1"/>
  <c r="V29" i="24" s="1"/>
  <c r="T20" i="25"/>
  <c r="U20" i="25" s="1"/>
  <c r="N21" i="25"/>
  <c r="T21" i="25" s="1"/>
  <c r="U21" i="25" s="1"/>
  <c r="N40" i="24"/>
  <c r="U30" i="24"/>
  <c r="V30" i="24" s="1"/>
  <c r="N31" i="24"/>
  <c r="N43" i="25"/>
  <c r="T43" i="25" s="1"/>
  <c r="U43" i="25" s="1"/>
  <c r="N49" i="25"/>
  <c r="N55" i="25" s="1"/>
  <c r="T41" i="23"/>
  <c r="U41" i="23" s="1"/>
  <c r="K56" i="19"/>
  <c r="K69" i="21"/>
  <c r="N37" i="17"/>
  <c r="O37" i="17" s="1"/>
  <c r="J54" i="24"/>
  <c r="P65" i="6"/>
  <c r="P72" i="6" s="1"/>
  <c r="P56" i="6"/>
  <c r="G24" i="6"/>
  <c r="K24" i="6"/>
  <c r="F46" i="6"/>
  <c r="K48" i="5"/>
  <c r="F48" i="5"/>
  <c r="L20" i="6"/>
  <c r="K18" i="6"/>
  <c r="L15" i="6"/>
  <c r="F18" i="6"/>
  <c r="M47" i="5"/>
  <c r="K45" i="5"/>
  <c r="K61" i="5" s="1"/>
  <c r="G45" i="5"/>
  <c r="T73" i="6"/>
  <c r="S20" i="5"/>
  <c r="Y20" i="5"/>
  <c r="G20" i="5"/>
  <c r="V20" i="5"/>
  <c r="J20" i="5"/>
  <c r="AB20" i="5"/>
  <c r="M45" i="4"/>
  <c r="N33" i="4"/>
  <c r="L33" i="4"/>
  <c r="P68" i="5"/>
  <c r="N45" i="4"/>
  <c r="L45" i="4"/>
  <c r="K42" i="3"/>
  <c r="F42" i="3"/>
  <c r="L44" i="3" s="1"/>
  <c r="L57" i="3"/>
  <c r="I66" i="4"/>
  <c r="I73" i="4" s="1"/>
  <c r="Y66" i="4"/>
  <c r="Y73" i="4" s="1"/>
  <c r="T68" i="4"/>
  <c r="K27" i="3"/>
  <c r="L29" i="3"/>
  <c r="F27" i="3"/>
  <c r="Z55" i="3"/>
  <c r="Z65" i="3"/>
  <c r="Z72" i="3" s="1"/>
  <c r="AB68" i="4"/>
  <c r="F23" i="4"/>
  <c r="U23" i="4"/>
  <c r="R23" i="4"/>
  <c r="M29" i="3"/>
  <c r="N49" i="24"/>
  <c r="N55" i="24" s="1"/>
  <c r="N43" i="24"/>
  <c r="J51" i="24"/>
  <c r="J46" i="24"/>
  <c r="J52" i="24" s="1"/>
  <c r="V20" i="3"/>
  <c r="G20" i="3"/>
  <c r="S20" i="3"/>
  <c r="P20" i="3"/>
  <c r="J20" i="3"/>
  <c r="G19" i="3"/>
  <c r="Y20" i="3"/>
  <c r="T65" i="3"/>
  <c r="T72" i="3" s="1"/>
  <c r="L23" i="4"/>
  <c r="AB38" i="5"/>
  <c r="J38" i="5"/>
  <c r="G37" i="5"/>
  <c r="Y38" i="5"/>
  <c r="G38" i="5"/>
  <c r="V38" i="5"/>
  <c r="S38" i="5"/>
  <c r="P38" i="5"/>
  <c r="G61" i="5"/>
  <c r="K51" i="3"/>
  <c r="G51" i="3"/>
  <c r="M53" i="3" s="1"/>
  <c r="P54" i="4"/>
  <c r="P66" i="3"/>
  <c r="P73" i="3" s="1"/>
  <c r="N65" i="3"/>
  <c r="N72" i="3" s="1"/>
  <c r="J72" i="4"/>
  <c r="O65" i="2"/>
  <c r="V35" i="3"/>
  <c r="S35" i="3"/>
  <c r="G35" i="3"/>
  <c r="P35" i="3"/>
  <c r="Y35" i="3"/>
  <c r="J35" i="3"/>
  <c r="G36" i="17"/>
  <c r="N36" i="17" s="1"/>
  <c r="O36" i="17" s="1"/>
  <c r="G43" i="17"/>
  <c r="G49" i="17" s="1"/>
  <c r="N35" i="17"/>
  <c r="O35" i="17" s="1"/>
  <c r="Y46" i="6"/>
  <c r="X46" i="6"/>
  <c r="W46" i="6"/>
  <c r="V46" i="6"/>
  <c r="J46" i="6"/>
  <c r="U46" i="6"/>
  <c r="I46" i="6"/>
  <c r="H46" i="6"/>
  <c r="S46" i="6"/>
  <c r="R46" i="6"/>
  <c r="AB46" i="6"/>
  <c r="AA46" i="6"/>
  <c r="O46" i="6"/>
  <c r="Z46" i="6"/>
  <c r="N46" i="6"/>
  <c r="O68" i="6"/>
  <c r="M29" i="5"/>
  <c r="G27" i="5"/>
  <c r="I65" i="4"/>
  <c r="I72" i="4" s="1"/>
  <c r="Z54" i="4"/>
  <c r="L46" i="6"/>
  <c r="H68" i="4"/>
  <c r="T34" i="25"/>
  <c r="U34" i="25" s="1"/>
  <c r="N35" i="25"/>
  <c r="T35" i="25" s="1"/>
  <c r="U35" i="25" s="1"/>
  <c r="J69" i="21"/>
  <c r="G54" i="21"/>
  <c r="I69" i="21"/>
  <c r="M54" i="21"/>
  <c r="N15" i="6"/>
  <c r="X23" i="6"/>
  <c r="F23" i="6"/>
  <c r="E21" i="6"/>
  <c r="M22" i="6" s="1"/>
  <c r="U23" i="6"/>
  <c r="O23" i="6"/>
  <c r="AA23" i="6"/>
  <c r="R23" i="6"/>
  <c r="I23" i="6"/>
  <c r="G54" i="6"/>
  <c r="AB41" i="6"/>
  <c r="J41" i="6"/>
  <c r="Y41" i="6"/>
  <c r="G41" i="6"/>
  <c r="V41" i="6"/>
  <c r="S41" i="6"/>
  <c r="P41" i="6"/>
  <c r="AA53" i="5"/>
  <c r="I53" i="5"/>
  <c r="X53" i="5"/>
  <c r="F53" i="5"/>
  <c r="E51" i="5"/>
  <c r="N52" i="5" s="1"/>
  <c r="U53" i="5"/>
  <c r="R53" i="5"/>
  <c r="O53" i="5"/>
  <c r="U20" i="24"/>
  <c r="V20" i="24" s="1"/>
  <c r="N21" i="24"/>
  <c r="R31" i="24"/>
  <c r="R40" i="24"/>
  <c r="U22" i="24"/>
  <c r="V22" i="24" s="1"/>
  <c r="N23" i="24"/>
  <c r="T26" i="25"/>
  <c r="U26" i="25" s="1"/>
  <c r="N27" i="25"/>
  <c r="T27" i="25" s="1"/>
  <c r="U27" i="25" s="1"/>
  <c r="U31" i="24"/>
  <c r="V31" i="24" s="1"/>
  <c r="J43" i="24"/>
  <c r="J49" i="24"/>
  <c r="J55" i="24" s="1"/>
  <c r="L62" i="21"/>
  <c r="L69" i="21" s="1"/>
  <c r="E67" i="21"/>
  <c r="E61" i="21"/>
  <c r="E68" i="21" s="1"/>
  <c r="H62" i="21"/>
  <c r="H69" i="21" s="1"/>
  <c r="G62" i="21"/>
  <c r="G69" i="21" s="1"/>
  <c r="J61" i="19"/>
  <c r="J68" i="19" s="1"/>
  <c r="I56" i="19"/>
  <c r="F56" i="19"/>
  <c r="O29" i="6"/>
  <c r="G33" i="5"/>
  <c r="M35" i="5" s="1"/>
  <c r="M54" i="5"/>
  <c r="G39" i="5"/>
  <c r="K21" i="6"/>
  <c r="N31" i="5"/>
  <c r="M41" i="6"/>
  <c r="Q65" i="5"/>
  <c r="Q72" i="5" s="1"/>
  <c r="N30" i="4"/>
  <c r="L30" i="4"/>
  <c r="Z65" i="5"/>
  <c r="Z72" i="5" s="1"/>
  <c r="S44" i="3"/>
  <c r="J44" i="3"/>
  <c r="Y44" i="3"/>
  <c r="G44" i="3"/>
  <c r="V44" i="3"/>
  <c r="P44" i="3"/>
  <c r="AB65" i="4"/>
  <c r="AB72" i="4" s="1"/>
  <c r="U68" i="4"/>
  <c r="Z58" i="3"/>
  <c r="Z66" i="3"/>
  <c r="Z73" i="3" s="1"/>
  <c r="M20" i="4"/>
  <c r="AA68" i="4"/>
  <c r="G30" i="3"/>
  <c r="M32" i="3"/>
  <c r="K30" i="3"/>
  <c r="K15" i="3" s="1"/>
  <c r="M35" i="3"/>
  <c r="U65" i="4"/>
  <c r="U72" i="4" s="1"/>
  <c r="L53" i="6"/>
  <c r="K51" i="6"/>
  <c r="F51" i="6"/>
  <c r="N28" i="6"/>
  <c r="W31" i="5"/>
  <c r="H65" i="5"/>
  <c r="H72" i="5" s="1"/>
  <c r="N35" i="24"/>
  <c r="U35" i="24" s="1"/>
  <c r="V35" i="24" s="1"/>
  <c r="U34" i="24"/>
  <c r="V34" i="24" s="1"/>
  <c r="R45" i="24"/>
  <c r="R29" i="24"/>
  <c r="U19" i="24"/>
  <c r="V19" i="24" s="1"/>
  <c r="U21" i="24"/>
  <c r="V21" i="24" s="1"/>
  <c r="U23" i="24"/>
  <c r="V23" i="24" s="1"/>
  <c r="R54" i="23"/>
  <c r="M62" i="21"/>
  <c r="M69" i="21" s="1"/>
  <c r="I54" i="21"/>
  <c r="P61" i="19"/>
  <c r="P68" i="19" s="1"/>
  <c r="N61" i="6"/>
  <c r="O65" i="6"/>
  <c r="O72" i="6" s="1"/>
  <c r="T68" i="6"/>
  <c r="N15" i="5"/>
  <c r="N22" i="6"/>
  <c r="L31" i="5"/>
  <c r="L23" i="6"/>
  <c r="K24" i="5"/>
  <c r="F24" i="5"/>
  <c r="M57" i="5"/>
  <c r="L53" i="5"/>
  <c r="O31" i="5"/>
  <c r="T68" i="5"/>
  <c r="F31" i="5"/>
  <c r="W66" i="4"/>
  <c r="W73" i="4" s="1"/>
  <c r="M15" i="5"/>
  <c r="O57" i="4"/>
  <c r="N42" i="4"/>
  <c r="L42" i="4"/>
  <c r="I29" i="4"/>
  <c r="N48" i="4"/>
  <c r="L48" i="4"/>
  <c r="AA73" i="4"/>
  <c r="N21" i="4"/>
  <c r="M21" i="4"/>
  <c r="M54" i="3"/>
  <c r="G39" i="3"/>
  <c r="G61" i="3" s="1"/>
  <c r="N57" i="5"/>
  <c r="G39" i="4"/>
  <c r="E39" i="4" s="1"/>
  <c r="M38" i="3"/>
  <c r="H54" i="25"/>
  <c r="O54" i="4"/>
  <c r="X65" i="4"/>
  <c r="X72" i="4" s="1"/>
  <c r="N24" i="4"/>
  <c r="L24" i="4"/>
  <c r="L15" i="4" s="1"/>
  <c r="L23" i="3"/>
  <c r="T68" i="3"/>
  <c r="Y68" i="4"/>
  <c r="Q68" i="3"/>
  <c r="Q55" i="23"/>
  <c r="Z68" i="5"/>
  <c r="N27" i="24"/>
  <c r="U27" i="24" s="1"/>
  <c r="V27" i="24" s="1"/>
  <c r="U26" i="24"/>
  <c r="V26" i="24" s="1"/>
  <c r="N14" i="25"/>
  <c r="N51" i="25" s="1"/>
  <c r="T16" i="25"/>
  <c r="U16" i="25" s="1"/>
  <c r="N17" i="25"/>
  <c r="T17" i="25" s="1"/>
  <c r="U17" i="25" s="1"/>
  <c r="H55" i="25"/>
  <c r="O43" i="25"/>
  <c r="U15" i="24"/>
  <c r="V15" i="24" s="1"/>
  <c r="F72" i="7"/>
  <c r="F71" i="7"/>
  <c r="J56" i="19"/>
  <c r="H61" i="19"/>
  <c r="H68" i="19" s="1"/>
  <c r="T52" i="19"/>
  <c r="U52" i="19" s="1"/>
  <c r="Q61" i="19"/>
  <c r="Q68" i="19" s="1"/>
  <c r="N10" i="17"/>
  <c r="O10" i="17" s="1"/>
  <c r="E72" i="7"/>
  <c r="E71" i="7"/>
  <c r="G46" i="6"/>
  <c r="L41" i="6"/>
  <c r="K39" i="6"/>
  <c r="F39" i="6"/>
  <c r="L54" i="6"/>
  <c r="W72" i="6"/>
  <c r="K33" i="5"/>
  <c r="H68" i="6"/>
  <c r="AA50" i="6"/>
  <c r="I50" i="6"/>
  <c r="X50" i="6"/>
  <c r="F50" i="6"/>
  <c r="U50" i="6"/>
  <c r="R50" i="6"/>
  <c r="W68" i="5"/>
  <c r="AB44" i="5"/>
  <c r="J44" i="5"/>
  <c r="G57" i="5"/>
  <c r="Y44" i="5"/>
  <c r="G44" i="5"/>
  <c r="V44" i="5"/>
  <c r="S44" i="5"/>
  <c r="P44" i="5"/>
  <c r="M33" i="4"/>
  <c r="Q68" i="5"/>
  <c r="G51" i="4"/>
  <c r="M53" i="4" s="1"/>
  <c r="AB23" i="5"/>
  <c r="J23" i="5"/>
  <c r="Y23" i="5"/>
  <c r="G23" i="5"/>
  <c r="V23" i="5"/>
  <c r="S23" i="5"/>
  <c r="P23" i="5"/>
  <c r="I41" i="4"/>
  <c r="N36" i="4"/>
  <c r="L36" i="4"/>
  <c r="O61" i="4"/>
  <c r="O68" i="4" s="1"/>
  <c r="G32" i="4"/>
  <c r="S32" i="4"/>
  <c r="J20" i="4"/>
  <c r="Z66" i="4"/>
  <c r="Z73" i="4" s="1"/>
  <c r="P65" i="3"/>
  <c r="P72" i="3" s="1"/>
  <c r="Z68" i="3"/>
  <c r="AA29" i="4"/>
  <c r="N66" i="3"/>
  <c r="N73" i="3" s="1"/>
  <c r="O41" i="4"/>
  <c r="L15" i="3"/>
  <c r="F45" i="3"/>
  <c r="L47" i="3"/>
  <c r="K45" i="3"/>
  <c r="AB28" i="4" l="1"/>
  <c r="R28" i="4"/>
  <c r="Q28" i="4"/>
  <c r="S28" i="4"/>
  <c r="W28" i="4"/>
  <c r="P28" i="4"/>
  <c r="H28" i="4"/>
  <c r="I28" i="4"/>
  <c r="O28" i="4"/>
  <c r="X28" i="4"/>
  <c r="Y28" i="4"/>
  <c r="U28" i="4"/>
  <c r="J28" i="4"/>
  <c r="Z28" i="4"/>
  <c r="V28" i="4"/>
  <c r="AA28" i="4"/>
  <c r="T28" i="4"/>
  <c r="F28" i="4"/>
  <c r="M28" i="4"/>
  <c r="L28" i="4"/>
  <c r="N28" i="4"/>
  <c r="G63" i="3"/>
  <c r="AB63" i="3"/>
  <c r="J63" i="3"/>
  <c r="S63" i="3"/>
  <c r="Y63" i="3"/>
  <c r="V63" i="3"/>
  <c r="P63" i="3"/>
  <c r="M63" i="3"/>
  <c r="R40" i="4"/>
  <c r="X40" i="4"/>
  <c r="AB40" i="4"/>
  <c r="Y40" i="4"/>
  <c r="AA40" i="4"/>
  <c r="H40" i="4"/>
  <c r="W40" i="4"/>
  <c r="T40" i="4"/>
  <c r="J40" i="4"/>
  <c r="O40" i="4"/>
  <c r="V40" i="4"/>
  <c r="P40" i="4"/>
  <c r="Q40" i="4"/>
  <c r="I40" i="4"/>
  <c r="S40" i="4"/>
  <c r="U40" i="4"/>
  <c r="N40" i="4"/>
  <c r="M40" i="4"/>
  <c r="L40" i="4"/>
  <c r="Z40" i="4"/>
  <c r="F40" i="4"/>
  <c r="N66" i="5"/>
  <c r="N73" i="5" s="1"/>
  <c r="F22" i="6"/>
  <c r="K57" i="3"/>
  <c r="R31" i="6"/>
  <c r="AA31" i="6"/>
  <c r="O31" i="6"/>
  <c r="Z31" i="6"/>
  <c r="Y31" i="6"/>
  <c r="X31" i="6"/>
  <c r="U31" i="6"/>
  <c r="I31" i="6"/>
  <c r="T31" i="6"/>
  <c r="AB31" i="6"/>
  <c r="V31" i="6"/>
  <c r="S31" i="6"/>
  <c r="P31" i="6"/>
  <c r="J31" i="6"/>
  <c r="F31" i="6"/>
  <c r="Q31" i="6"/>
  <c r="W31" i="6"/>
  <c r="L31" i="6"/>
  <c r="N31" i="6"/>
  <c r="M31" i="6"/>
  <c r="H31" i="6"/>
  <c r="Y22" i="3"/>
  <c r="P22" i="3"/>
  <c r="X22" i="3"/>
  <c r="W22" i="3"/>
  <c r="V22" i="3"/>
  <c r="J22" i="3"/>
  <c r="U22" i="3"/>
  <c r="I22" i="3"/>
  <c r="H22" i="3"/>
  <c r="S22" i="3"/>
  <c r="R22" i="3"/>
  <c r="T22" i="3"/>
  <c r="M22" i="3"/>
  <c r="Q22" i="3"/>
  <c r="O22" i="3"/>
  <c r="G22" i="3"/>
  <c r="L22" i="3"/>
  <c r="K54" i="5"/>
  <c r="L35" i="4"/>
  <c r="K33" i="4"/>
  <c r="F33" i="4"/>
  <c r="G57" i="3"/>
  <c r="S52" i="5"/>
  <c r="R52" i="5"/>
  <c r="AB52" i="5"/>
  <c r="AA52" i="5"/>
  <c r="O52" i="5"/>
  <c r="Y52" i="5"/>
  <c r="X52" i="5"/>
  <c r="W52" i="5"/>
  <c r="V52" i="5"/>
  <c r="J52" i="5"/>
  <c r="U52" i="5"/>
  <c r="T52" i="5"/>
  <c r="I52" i="5"/>
  <c r="H52" i="5"/>
  <c r="L52" i="5"/>
  <c r="P52" i="5"/>
  <c r="Z52" i="5"/>
  <c r="K52" i="5"/>
  <c r="Q52" i="5"/>
  <c r="M52" i="5"/>
  <c r="G52" i="5"/>
  <c r="N68" i="6"/>
  <c r="Z65" i="4"/>
  <c r="Z72" i="4" s="1"/>
  <c r="AA50" i="5"/>
  <c r="I50" i="5"/>
  <c r="F49" i="5"/>
  <c r="X50" i="5"/>
  <c r="F50" i="5"/>
  <c r="E48" i="5"/>
  <c r="U50" i="5"/>
  <c r="R50" i="5"/>
  <c r="O50" i="5"/>
  <c r="AA29" i="5"/>
  <c r="I29" i="5"/>
  <c r="X29" i="5"/>
  <c r="F29" i="5"/>
  <c r="E27" i="5"/>
  <c r="U29" i="5"/>
  <c r="R29" i="5"/>
  <c r="O29" i="5"/>
  <c r="R49" i="24"/>
  <c r="R55" i="24" s="1"/>
  <c r="R43" i="24"/>
  <c r="AB50" i="6"/>
  <c r="J50" i="6"/>
  <c r="Y50" i="6"/>
  <c r="G50" i="6"/>
  <c r="V50" i="6"/>
  <c r="S50" i="6"/>
  <c r="P50" i="6"/>
  <c r="G57" i="6"/>
  <c r="X35" i="3"/>
  <c r="F35" i="3"/>
  <c r="U35" i="3"/>
  <c r="R35" i="3"/>
  <c r="I35" i="3"/>
  <c r="E33" i="3"/>
  <c r="O35" i="3"/>
  <c r="N48" i="25"/>
  <c r="N54" i="25" s="1"/>
  <c r="N41" i="25"/>
  <c r="T41" i="25" s="1"/>
  <c r="U41" i="25" s="1"/>
  <c r="T40" i="25"/>
  <c r="U40" i="25" s="1"/>
  <c r="AB35" i="5"/>
  <c r="J35" i="5"/>
  <c r="Y35" i="5"/>
  <c r="G35" i="5"/>
  <c r="V35" i="5"/>
  <c r="S35" i="5"/>
  <c r="P35" i="5"/>
  <c r="K15" i="6"/>
  <c r="I20" i="4"/>
  <c r="E18" i="4"/>
  <c r="K19" i="4" s="1"/>
  <c r="X20" i="4"/>
  <c r="F20" i="4"/>
  <c r="O20" i="4"/>
  <c r="AA20" i="4"/>
  <c r="U20" i="4"/>
  <c r="R20" i="4"/>
  <c r="Y41" i="3"/>
  <c r="G41" i="3"/>
  <c r="V41" i="3"/>
  <c r="S41" i="3"/>
  <c r="G54" i="3"/>
  <c r="P41" i="3"/>
  <c r="G40" i="3"/>
  <c r="J41" i="3"/>
  <c r="E39" i="3"/>
  <c r="L68" i="3"/>
  <c r="M41" i="3"/>
  <c r="K49" i="5"/>
  <c r="K28" i="5"/>
  <c r="R26" i="3"/>
  <c r="I26" i="3"/>
  <c r="E24" i="3"/>
  <c r="F25" i="3"/>
  <c r="X26" i="3"/>
  <c r="F26" i="3"/>
  <c r="U26" i="3"/>
  <c r="O26" i="3"/>
  <c r="K61" i="6"/>
  <c r="K37" i="6"/>
  <c r="K54" i="3"/>
  <c r="L66" i="5"/>
  <c r="L73" i="5" s="1"/>
  <c r="E57" i="6"/>
  <c r="R43" i="6"/>
  <c r="AB43" i="6"/>
  <c r="P43" i="6"/>
  <c r="AA43" i="6"/>
  <c r="O43" i="6"/>
  <c r="Z43" i="6"/>
  <c r="Y43" i="6"/>
  <c r="X43" i="6"/>
  <c r="V43" i="6"/>
  <c r="J43" i="6"/>
  <c r="U43" i="6"/>
  <c r="I43" i="6"/>
  <c r="T43" i="6"/>
  <c r="S43" i="6"/>
  <c r="G43" i="6"/>
  <c r="H43" i="6"/>
  <c r="Q43" i="6"/>
  <c r="N43" i="6"/>
  <c r="M43" i="6"/>
  <c r="W43" i="6"/>
  <c r="L43" i="6"/>
  <c r="L65" i="6"/>
  <c r="L72" i="6" s="1"/>
  <c r="G65" i="6"/>
  <c r="G56" i="6"/>
  <c r="Y56" i="6"/>
  <c r="AB56" i="6"/>
  <c r="J56" i="6"/>
  <c r="S56" i="6"/>
  <c r="V56" i="6"/>
  <c r="G63" i="5"/>
  <c r="AB63" i="5"/>
  <c r="S63" i="5"/>
  <c r="J63" i="5"/>
  <c r="P63" i="5"/>
  <c r="Y63" i="5"/>
  <c r="V63" i="5"/>
  <c r="L47" i="4"/>
  <c r="K45" i="4"/>
  <c r="F45" i="4"/>
  <c r="L50" i="5"/>
  <c r="N51" i="24"/>
  <c r="N46" i="24"/>
  <c r="N52" i="24" s="1"/>
  <c r="U49" i="3"/>
  <c r="I49" i="3"/>
  <c r="H49" i="3"/>
  <c r="S49" i="3"/>
  <c r="O49" i="3"/>
  <c r="Y49" i="3"/>
  <c r="X49" i="3"/>
  <c r="W49" i="3"/>
  <c r="V49" i="3"/>
  <c r="R49" i="3"/>
  <c r="J49" i="3"/>
  <c r="P49" i="3"/>
  <c r="M49" i="3"/>
  <c r="T49" i="3"/>
  <c r="Q49" i="3"/>
  <c r="L49" i="3"/>
  <c r="N49" i="3"/>
  <c r="N65" i="5"/>
  <c r="N72" i="5" s="1"/>
  <c r="G61" i="6"/>
  <c r="V38" i="6"/>
  <c r="P38" i="6"/>
  <c r="AB38" i="6"/>
  <c r="Y38" i="6"/>
  <c r="G38" i="6"/>
  <c r="S38" i="6"/>
  <c r="J38" i="6"/>
  <c r="E36" i="6"/>
  <c r="Y19" i="3"/>
  <c r="M19" i="3"/>
  <c r="X19" i="3"/>
  <c r="W19" i="3"/>
  <c r="V19" i="3"/>
  <c r="J19" i="3"/>
  <c r="S19" i="3"/>
  <c r="U19" i="3"/>
  <c r="I19" i="3"/>
  <c r="T19" i="3"/>
  <c r="H19" i="3"/>
  <c r="R19" i="3"/>
  <c r="P19" i="3"/>
  <c r="N19" i="3"/>
  <c r="O19" i="3"/>
  <c r="Q19" i="3"/>
  <c r="L19" i="3"/>
  <c r="T37" i="5"/>
  <c r="S37" i="5"/>
  <c r="R37" i="5"/>
  <c r="AB37" i="5"/>
  <c r="P37" i="5"/>
  <c r="AA37" i="5"/>
  <c r="Z37" i="5"/>
  <c r="Y37" i="5"/>
  <c r="X37" i="5"/>
  <c r="W37" i="5"/>
  <c r="U37" i="5"/>
  <c r="J37" i="5"/>
  <c r="I37" i="5"/>
  <c r="V37" i="5"/>
  <c r="L37" i="5"/>
  <c r="O37" i="5"/>
  <c r="Q37" i="5"/>
  <c r="N37" i="5"/>
  <c r="M37" i="5"/>
  <c r="H37" i="5"/>
  <c r="AA44" i="5"/>
  <c r="I44" i="5"/>
  <c r="F57" i="5"/>
  <c r="X44" i="5"/>
  <c r="F44" i="5"/>
  <c r="E42" i="5"/>
  <c r="U44" i="5"/>
  <c r="R44" i="5"/>
  <c r="F54" i="5"/>
  <c r="O44" i="5"/>
  <c r="J47" i="3"/>
  <c r="Y47" i="3"/>
  <c r="G47" i="3"/>
  <c r="V47" i="3"/>
  <c r="S47" i="3"/>
  <c r="P47" i="3"/>
  <c r="N41" i="24"/>
  <c r="U41" i="24" s="1"/>
  <c r="V41" i="24" s="1"/>
  <c r="U40" i="24"/>
  <c r="V40" i="24" s="1"/>
  <c r="N48" i="24"/>
  <c r="N54" i="24" s="1"/>
  <c r="M26" i="4"/>
  <c r="G24" i="4"/>
  <c r="U53" i="6"/>
  <c r="R53" i="6"/>
  <c r="O53" i="6"/>
  <c r="AA53" i="6"/>
  <c r="I53" i="6"/>
  <c r="F52" i="6"/>
  <c r="X53" i="6"/>
  <c r="F53" i="6"/>
  <c r="E51" i="6"/>
  <c r="M47" i="4"/>
  <c r="G45" i="4"/>
  <c r="L29" i="5"/>
  <c r="E48" i="6"/>
  <c r="F54" i="6"/>
  <c r="AA41" i="6"/>
  <c r="I41" i="6"/>
  <c r="X41" i="6"/>
  <c r="F41" i="6"/>
  <c r="E39" i="6"/>
  <c r="F40" i="6" s="1"/>
  <c r="U41" i="6"/>
  <c r="R41" i="6"/>
  <c r="F61" i="6"/>
  <c r="L63" i="6" s="1"/>
  <c r="O41" i="6"/>
  <c r="M65" i="3"/>
  <c r="M72" i="3" s="1"/>
  <c r="M56" i="3"/>
  <c r="K42" i="4"/>
  <c r="F42" i="4"/>
  <c r="L57" i="4"/>
  <c r="J32" i="3"/>
  <c r="Y32" i="3"/>
  <c r="G32" i="3"/>
  <c r="V32" i="3"/>
  <c r="S32" i="3"/>
  <c r="E30" i="3"/>
  <c r="P32" i="3"/>
  <c r="F52" i="5"/>
  <c r="G15" i="3"/>
  <c r="V47" i="5"/>
  <c r="S47" i="5"/>
  <c r="AB47" i="5"/>
  <c r="J47" i="5"/>
  <c r="G47" i="5"/>
  <c r="G46" i="5"/>
  <c r="Y47" i="5"/>
  <c r="P47" i="5"/>
  <c r="E45" i="5"/>
  <c r="K22" i="3"/>
  <c r="E33" i="5"/>
  <c r="K25" i="3"/>
  <c r="L68" i="5"/>
  <c r="M38" i="6"/>
  <c r="K37" i="5"/>
  <c r="K57" i="5"/>
  <c r="K43" i="5"/>
  <c r="M47" i="3"/>
  <c r="U43" i="24"/>
  <c r="V43" i="24" s="1"/>
  <c r="L73" i="6"/>
  <c r="Y53" i="3"/>
  <c r="G53" i="3"/>
  <c r="V53" i="3"/>
  <c r="S53" i="3"/>
  <c r="P53" i="3"/>
  <c r="J53" i="3"/>
  <c r="E51" i="3"/>
  <c r="O65" i="4"/>
  <c r="O72" i="4" s="1"/>
  <c r="F15" i="5"/>
  <c r="R20" i="5"/>
  <c r="AA20" i="5"/>
  <c r="I20" i="5"/>
  <c r="U20" i="5"/>
  <c r="F20" i="5"/>
  <c r="E18" i="5"/>
  <c r="K19" i="5" s="1"/>
  <c r="X20" i="5"/>
  <c r="O20" i="5"/>
  <c r="K34" i="3"/>
  <c r="K54" i="6"/>
  <c r="N57" i="4"/>
  <c r="G52" i="4"/>
  <c r="Y53" i="4"/>
  <c r="G53" i="4"/>
  <c r="V53" i="4"/>
  <c r="P53" i="4"/>
  <c r="AB53" i="4"/>
  <c r="J53" i="4"/>
  <c r="S53" i="4"/>
  <c r="R48" i="24"/>
  <c r="R54" i="24" s="1"/>
  <c r="R41" i="24"/>
  <c r="N22" i="3"/>
  <c r="V28" i="6"/>
  <c r="J28" i="6"/>
  <c r="S28" i="6"/>
  <c r="R28" i="6"/>
  <c r="AB28" i="6"/>
  <c r="P28" i="6"/>
  <c r="Z28" i="6"/>
  <c r="Y28" i="6"/>
  <c r="AA28" i="6"/>
  <c r="X28" i="6"/>
  <c r="U28" i="6"/>
  <c r="O28" i="6"/>
  <c r="L28" i="6"/>
  <c r="I28" i="6"/>
  <c r="W28" i="6"/>
  <c r="H28" i="6"/>
  <c r="Q28" i="6"/>
  <c r="T28" i="6"/>
  <c r="M28" i="6"/>
  <c r="K15" i="5"/>
  <c r="M63" i="6"/>
  <c r="N15" i="4"/>
  <c r="K28" i="4"/>
  <c r="M61" i="4"/>
  <c r="M38" i="4"/>
  <c r="G36" i="4"/>
  <c r="AB50" i="5"/>
  <c r="J50" i="5"/>
  <c r="G49" i="5"/>
  <c r="Y50" i="5"/>
  <c r="G50" i="5"/>
  <c r="V50" i="5"/>
  <c r="S50" i="5"/>
  <c r="P50" i="5"/>
  <c r="F57" i="6"/>
  <c r="M56" i="6"/>
  <c r="K48" i="4"/>
  <c r="L50" i="4"/>
  <c r="F48" i="4"/>
  <c r="M68" i="6"/>
  <c r="M17" i="6"/>
  <c r="M70" i="6" s="1"/>
  <c r="N68" i="5"/>
  <c r="M23" i="4"/>
  <c r="G21" i="4"/>
  <c r="K21" i="4"/>
  <c r="K15" i="4" s="1"/>
  <c r="N68" i="3"/>
  <c r="K22" i="6"/>
  <c r="N61" i="4"/>
  <c r="O66" i="4"/>
  <c r="O73" i="4" s="1"/>
  <c r="S41" i="5"/>
  <c r="G54" i="5"/>
  <c r="AB41" i="5"/>
  <c r="J41" i="5"/>
  <c r="G40" i="5"/>
  <c r="Y41" i="5"/>
  <c r="G41" i="5"/>
  <c r="V41" i="5"/>
  <c r="E39" i="5"/>
  <c r="E61" i="5" s="1"/>
  <c r="P41" i="5"/>
  <c r="K61" i="3"/>
  <c r="K68" i="3" s="1"/>
  <c r="V26" i="6"/>
  <c r="P26" i="6"/>
  <c r="Y26" i="6"/>
  <c r="G26" i="6"/>
  <c r="AB26" i="6"/>
  <c r="S26" i="6"/>
  <c r="J26" i="6"/>
  <c r="E24" i="6"/>
  <c r="G25" i="6" s="1"/>
  <c r="G28" i="4"/>
  <c r="V29" i="4"/>
  <c r="G29" i="4"/>
  <c r="Y29" i="4"/>
  <c r="J29" i="4"/>
  <c r="P29" i="4"/>
  <c r="AB29" i="4"/>
  <c r="S29" i="4"/>
  <c r="F52" i="4"/>
  <c r="E51" i="4"/>
  <c r="X53" i="4"/>
  <c r="F53" i="4"/>
  <c r="O53" i="4"/>
  <c r="AA53" i="4"/>
  <c r="R53" i="4"/>
  <c r="U53" i="4"/>
  <c r="I53" i="4"/>
  <c r="M68" i="3"/>
  <c r="M17" i="3"/>
  <c r="M70" i="3" s="1"/>
  <c r="L20" i="5"/>
  <c r="F15" i="3"/>
  <c r="G49" i="3"/>
  <c r="M50" i="5"/>
  <c r="M72" i="6"/>
  <c r="U44" i="3"/>
  <c r="R44" i="3"/>
  <c r="O44" i="3"/>
  <c r="I44" i="3"/>
  <c r="E42" i="3"/>
  <c r="F43" i="3" s="1"/>
  <c r="X44" i="3"/>
  <c r="F44" i="3"/>
  <c r="F57" i="3"/>
  <c r="F54" i="3"/>
  <c r="F61" i="3"/>
  <c r="L65" i="3"/>
  <c r="L72" i="3" s="1"/>
  <c r="M66" i="5"/>
  <c r="M73" i="5" s="1"/>
  <c r="M59" i="5"/>
  <c r="K46" i="5"/>
  <c r="L61" i="4"/>
  <c r="K36" i="4"/>
  <c r="F36" i="4"/>
  <c r="E24" i="5"/>
  <c r="K25" i="5" s="1"/>
  <c r="U26" i="5"/>
  <c r="R26" i="5"/>
  <c r="AA26" i="5"/>
  <c r="I26" i="5"/>
  <c r="F26" i="5"/>
  <c r="X26" i="5"/>
  <c r="O26" i="5"/>
  <c r="U37" i="3"/>
  <c r="H37" i="3"/>
  <c r="R37" i="3"/>
  <c r="L37" i="3"/>
  <c r="S37" i="3"/>
  <c r="Y37" i="3"/>
  <c r="J37" i="3"/>
  <c r="X37" i="3"/>
  <c r="I37" i="3"/>
  <c r="W37" i="3"/>
  <c r="V37" i="3"/>
  <c r="O37" i="3"/>
  <c r="N37" i="3"/>
  <c r="K37" i="3"/>
  <c r="T37" i="3"/>
  <c r="Q37" i="3"/>
  <c r="M37" i="3"/>
  <c r="F37" i="3"/>
  <c r="P37" i="3"/>
  <c r="M54" i="4"/>
  <c r="L26" i="5"/>
  <c r="R51" i="24"/>
  <c r="R46" i="24"/>
  <c r="R52" i="24" s="1"/>
  <c r="M63" i="5"/>
  <c r="M41" i="5"/>
  <c r="AB29" i="5"/>
  <c r="J29" i="5"/>
  <c r="G28" i="5"/>
  <c r="Y29" i="5"/>
  <c r="G29" i="5"/>
  <c r="V29" i="5"/>
  <c r="S29" i="5"/>
  <c r="P29" i="5"/>
  <c r="K49" i="3"/>
  <c r="M26" i="6"/>
  <c r="K57" i="6"/>
  <c r="M29" i="4"/>
  <c r="J26" i="3"/>
  <c r="G25" i="3"/>
  <c r="Y26" i="3"/>
  <c r="G26" i="3"/>
  <c r="V26" i="3"/>
  <c r="S26" i="3"/>
  <c r="P26" i="3"/>
  <c r="N73" i="6"/>
  <c r="G28" i="6"/>
  <c r="M57" i="4"/>
  <c r="G42" i="4"/>
  <c r="AB35" i="6"/>
  <c r="J35" i="6"/>
  <c r="Y35" i="6"/>
  <c r="G35" i="6"/>
  <c r="V35" i="6"/>
  <c r="S35" i="6"/>
  <c r="E33" i="6"/>
  <c r="G34" i="6" s="1"/>
  <c r="P35" i="6"/>
  <c r="L54" i="4"/>
  <c r="M50" i="4"/>
  <c r="G48" i="4"/>
  <c r="N65" i="6"/>
  <c r="N72" i="6" s="1"/>
  <c r="U22" i="6"/>
  <c r="I22" i="6"/>
  <c r="R22" i="6"/>
  <c r="AB22" i="6"/>
  <c r="AA22" i="6"/>
  <c r="X22" i="6"/>
  <c r="W22" i="6"/>
  <c r="J22" i="6"/>
  <c r="Z22" i="6"/>
  <c r="Y22" i="6"/>
  <c r="V22" i="6"/>
  <c r="S22" i="6"/>
  <c r="T22" i="6"/>
  <c r="L22" i="6"/>
  <c r="O22" i="6"/>
  <c r="Q22" i="6"/>
  <c r="H22" i="6"/>
  <c r="P22" i="6"/>
  <c r="G15" i="5"/>
  <c r="F15" i="6"/>
  <c r="R20" i="6"/>
  <c r="X20" i="6"/>
  <c r="F20" i="6"/>
  <c r="E18" i="6"/>
  <c r="U20" i="6"/>
  <c r="I20" i="6"/>
  <c r="AA20" i="6"/>
  <c r="F19" i="6"/>
  <c r="O20" i="6"/>
  <c r="S53" i="6"/>
  <c r="AB53" i="6"/>
  <c r="J53" i="6"/>
  <c r="G52" i="6"/>
  <c r="Y53" i="6"/>
  <c r="G53" i="6"/>
  <c r="V53" i="6"/>
  <c r="P53" i="6"/>
  <c r="F28" i="6"/>
  <c r="N54" i="4"/>
  <c r="F61" i="5"/>
  <c r="M59" i="3"/>
  <c r="M66" i="3"/>
  <c r="M73" i="3" s="1"/>
  <c r="G66" i="5"/>
  <c r="G73" i="5" s="1"/>
  <c r="G59" i="5"/>
  <c r="S59" i="5"/>
  <c r="Y59" i="5"/>
  <c r="J59" i="5"/>
  <c r="V59" i="5"/>
  <c r="AB59" i="5"/>
  <c r="G54" i="4"/>
  <c r="G40" i="4"/>
  <c r="Y41" i="4"/>
  <c r="V41" i="4"/>
  <c r="G41" i="4"/>
  <c r="P41" i="4"/>
  <c r="S41" i="4"/>
  <c r="AB41" i="4"/>
  <c r="J41" i="4"/>
  <c r="M68" i="5"/>
  <c r="M17" i="5"/>
  <c r="M70" i="5" s="1"/>
  <c r="M15" i="4"/>
  <c r="K30" i="4"/>
  <c r="F30" i="4"/>
  <c r="L32" i="4" s="1"/>
  <c r="I47" i="3"/>
  <c r="E45" i="3"/>
  <c r="K46" i="3" s="1"/>
  <c r="X47" i="3"/>
  <c r="F47" i="3"/>
  <c r="U47" i="3"/>
  <c r="R47" i="3"/>
  <c r="O47" i="3"/>
  <c r="G33" i="4"/>
  <c r="N15" i="25"/>
  <c r="T15" i="25" s="1"/>
  <c r="U15" i="25" s="1"/>
  <c r="T14" i="25"/>
  <c r="U14" i="25" s="1"/>
  <c r="K24" i="4"/>
  <c r="F24" i="4"/>
  <c r="L26" i="4" s="1"/>
  <c r="M41" i="4"/>
  <c r="M65" i="5"/>
  <c r="M72" i="5" s="1"/>
  <c r="P65" i="4"/>
  <c r="P72" i="4" s="1"/>
  <c r="I29" i="3"/>
  <c r="E27" i="3"/>
  <c r="F28" i="3"/>
  <c r="X29" i="3"/>
  <c r="F29" i="3"/>
  <c r="U29" i="3"/>
  <c r="R29" i="3"/>
  <c r="O29" i="3"/>
  <c r="L66" i="3"/>
  <c r="L73" i="3" s="1"/>
  <c r="L59" i="3"/>
  <c r="L68" i="6"/>
  <c r="L17" i="6"/>
  <c r="M53" i="6"/>
  <c r="F22" i="3"/>
  <c r="G37" i="3"/>
  <c r="AA23" i="5"/>
  <c r="I23" i="5"/>
  <c r="X23" i="5"/>
  <c r="F23" i="5"/>
  <c r="E21" i="5"/>
  <c r="U23" i="5"/>
  <c r="R23" i="5"/>
  <c r="O23" i="5"/>
  <c r="P66" i="4"/>
  <c r="P73" i="4" s="1"/>
  <c r="K40" i="4"/>
  <c r="K54" i="4"/>
  <c r="L65" i="5"/>
  <c r="L72" i="5" s="1"/>
  <c r="L56" i="5"/>
  <c r="AB23" i="6"/>
  <c r="J23" i="6"/>
  <c r="Y23" i="6"/>
  <c r="G23" i="6"/>
  <c r="V23" i="6"/>
  <c r="G22" i="6"/>
  <c r="S23" i="6"/>
  <c r="G15" i="6"/>
  <c r="P23" i="6"/>
  <c r="M73" i="6"/>
  <c r="AA62" i="5" l="1"/>
  <c r="V62" i="5"/>
  <c r="J62" i="5"/>
  <c r="U62" i="5"/>
  <c r="I62" i="5"/>
  <c r="H62" i="5"/>
  <c r="R62" i="5"/>
  <c r="W62" i="5"/>
  <c r="T62" i="5"/>
  <c r="S62" i="5"/>
  <c r="X62" i="5"/>
  <c r="P62" i="5"/>
  <c r="O62" i="5"/>
  <c r="Y62" i="5"/>
  <c r="AB62" i="5"/>
  <c r="Q62" i="5"/>
  <c r="N62" i="5"/>
  <c r="L62" i="5"/>
  <c r="M62" i="5"/>
  <c r="Z62" i="5"/>
  <c r="K62" i="5"/>
  <c r="G62" i="5"/>
  <c r="K65" i="4"/>
  <c r="K25" i="6"/>
  <c r="G63" i="6"/>
  <c r="V63" i="6"/>
  <c r="S63" i="6"/>
  <c r="P63" i="6"/>
  <c r="Y63" i="6"/>
  <c r="J63" i="6"/>
  <c r="AB63" i="6"/>
  <c r="G68" i="6"/>
  <c r="G17" i="6"/>
  <c r="V17" i="6"/>
  <c r="S17" i="6"/>
  <c r="P17" i="6"/>
  <c r="P70" i="6" s="1"/>
  <c r="J17" i="6"/>
  <c r="Y17" i="6"/>
  <c r="AB17" i="6"/>
  <c r="M68" i="4"/>
  <c r="G65" i="4"/>
  <c r="G56" i="4"/>
  <c r="J56" i="4"/>
  <c r="V56" i="4"/>
  <c r="S56" i="4"/>
  <c r="AB56" i="4"/>
  <c r="Y56" i="4"/>
  <c r="F62" i="5"/>
  <c r="F63" i="5"/>
  <c r="X63" i="5"/>
  <c r="U63" i="5"/>
  <c r="I63" i="5"/>
  <c r="O63" i="5"/>
  <c r="AA63" i="5"/>
  <c r="R63" i="5"/>
  <c r="L63" i="5"/>
  <c r="F59" i="3"/>
  <c r="F66" i="3"/>
  <c r="F73" i="3" s="1"/>
  <c r="I59" i="3"/>
  <c r="R59" i="3"/>
  <c r="U59" i="3"/>
  <c r="X59" i="3"/>
  <c r="O59" i="3"/>
  <c r="F68" i="3"/>
  <c r="U17" i="3"/>
  <c r="F17" i="3"/>
  <c r="R17" i="3"/>
  <c r="AA17" i="3"/>
  <c r="X17" i="3"/>
  <c r="I17" i="3"/>
  <c r="O17" i="3"/>
  <c r="K68" i="5"/>
  <c r="K16" i="5"/>
  <c r="K69" i="5" s="1"/>
  <c r="K40" i="6"/>
  <c r="Y34" i="5"/>
  <c r="X34" i="5"/>
  <c r="V34" i="5"/>
  <c r="J34" i="5"/>
  <c r="U34" i="5"/>
  <c r="I34" i="5"/>
  <c r="S34" i="5"/>
  <c r="R34" i="5"/>
  <c r="AB34" i="5"/>
  <c r="P34" i="5"/>
  <c r="AA34" i="5"/>
  <c r="Z34" i="5"/>
  <c r="O34" i="5"/>
  <c r="Q34" i="5"/>
  <c r="T34" i="5"/>
  <c r="W34" i="5"/>
  <c r="H34" i="5"/>
  <c r="L34" i="5"/>
  <c r="F34" i="5"/>
  <c r="N34" i="5"/>
  <c r="M34" i="5"/>
  <c r="G68" i="3"/>
  <c r="G16" i="3"/>
  <c r="G17" i="3"/>
  <c r="G70" i="3" s="1"/>
  <c r="J17" i="3"/>
  <c r="J70" i="3" s="1"/>
  <c r="AB17" i="3"/>
  <c r="AB70" i="3" s="1"/>
  <c r="Y17" i="3"/>
  <c r="Y70" i="3" s="1"/>
  <c r="S17" i="3"/>
  <c r="S70" i="3" s="1"/>
  <c r="V17" i="3"/>
  <c r="V70" i="3" s="1"/>
  <c r="P17" i="3"/>
  <c r="P70" i="3" s="1"/>
  <c r="F57" i="4"/>
  <c r="AA44" i="4"/>
  <c r="F43" i="4"/>
  <c r="E42" i="4"/>
  <c r="F44" i="4"/>
  <c r="U44" i="4"/>
  <c r="R44" i="4"/>
  <c r="X44" i="4"/>
  <c r="I44" i="4"/>
  <c r="O44" i="4"/>
  <c r="F54" i="4"/>
  <c r="Y25" i="3"/>
  <c r="X25" i="3"/>
  <c r="W25" i="3"/>
  <c r="V25" i="3"/>
  <c r="J25" i="3"/>
  <c r="U25" i="3"/>
  <c r="I25" i="3"/>
  <c r="T25" i="3"/>
  <c r="H25" i="3"/>
  <c r="S25" i="3"/>
  <c r="R25" i="3"/>
  <c r="P25" i="3"/>
  <c r="Q25" i="3"/>
  <c r="N25" i="3"/>
  <c r="O25" i="3"/>
  <c r="M25" i="3"/>
  <c r="L25" i="3"/>
  <c r="G34" i="5"/>
  <c r="N65" i="4"/>
  <c r="N72" i="4" s="1"/>
  <c r="M56" i="4"/>
  <c r="M65" i="4"/>
  <c r="M72" i="4" s="1"/>
  <c r="V52" i="4"/>
  <c r="J52" i="4"/>
  <c r="R52" i="4"/>
  <c r="Q52" i="4"/>
  <c r="AA52" i="4"/>
  <c r="T52" i="4"/>
  <c r="W52" i="4"/>
  <c r="P52" i="4"/>
  <c r="U52" i="4"/>
  <c r="H52" i="4"/>
  <c r="Z52" i="4"/>
  <c r="X52" i="4"/>
  <c r="S52" i="4"/>
  <c r="O52" i="4"/>
  <c r="I52" i="4"/>
  <c r="AB52" i="4"/>
  <c r="Y52" i="4"/>
  <c r="N52" i="4"/>
  <c r="M52" i="4"/>
  <c r="L52" i="4"/>
  <c r="L44" i="4"/>
  <c r="AA52" i="6"/>
  <c r="Y52" i="6"/>
  <c r="X52" i="6"/>
  <c r="V52" i="6"/>
  <c r="J52" i="6"/>
  <c r="U52" i="6"/>
  <c r="I52" i="6"/>
  <c r="T52" i="6"/>
  <c r="S52" i="6"/>
  <c r="R52" i="6"/>
  <c r="Q52" i="6"/>
  <c r="AB52" i="6"/>
  <c r="P52" i="6"/>
  <c r="W52" i="6"/>
  <c r="O52" i="6"/>
  <c r="Z52" i="6"/>
  <c r="H52" i="6"/>
  <c r="M52" i="6"/>
  <c r="N52" i="6"/>
  <c r="L52" i="6"/>
  <c r="F65" i="5"/>
  <c r="F72" i="5" s="1"/>
  <c r="I56" i="5"/>
  <c r="X56" i="5"/>
  <c r="F56" i="5"/>
  <c r="AA56" i="5"/>
  <c r="R56" i="5"/>
  <c r="O56" i="5"/>
  <c r="U56" i="5"/>
  <c r="E15" i="3"/>
  <c r="F15" i="4"/>
  <c r="X49" i="5"/>
  <c r="V49" i="5"/>
  <c r="J49" i="5"/>
  <c r="U49" i="5"/>
  <c r="I49" i="5"/>
  <c r="S49" i="5"/>
  <c r="R49" i="5"/>
  <c r="AB49" i="5"/>
  <c r="AA49" i="5"/>
  <c r="O49" i="5"/>
  <c r="Z49" i="5"/>
  <c r="Y49" i="5"/>
  <c r="H49" i="5"/>
  <c r="P49" i="5"/>
  <c r="Q49" i="5"/>
  <c r="W49" i="5"/>
  <c r="T49" i="5"/>
  <c r="N49" i="5"/>
  <c r="M49" i="5"/>
  <c r="L49" i="5"/>
  <c r="K65" i="5"/>
  <c r="K72" i="5" s="1"/>
  <c r="K55" i="5"/>
  <c r="F65" i="3"/>
  <c r="F72" i="3" s="1"/>
  <c r="F56" i="3"/>
  <c r="U56" i="3"/>
  <c r="X56" i="3"/>
  <c r="R56" i="3"/>
  <c r="I56" i="3"/>
  <c r="O56" i="3"/>
  <c r="F25" i="5"/>
  <c r="E48" i="4"/>
  <c r="F50" i="4"/>
  <c r="AA50" i="4"/>
  <c r="I50" i="4"/>
  <c r="U50" i="4"/>
  <c r="X50" i="4"/>
  <c r="R50" i="4"/>
  <c r="O50" i="4"/>
  <c r="AB46" i="5"/>
  <c r="AA46" i="5"/>
  <c r="Y46" i="5"/>
  <c r="X46" i="5"/>
  <c r="W46" i="5"/>
  <c r="V46" i="5"/>
  <c r="J46" i="5"/>
  <c r="U46" i="5"/>
  <c r="I46" i="5"/>
  <c r="T46" i="5"/>
  <c r="S46" i="5"/>
  <c r="R46" i="5"/>
  <c r="F46" i="5"/>
  <c r="O46" i="5"/>
  <c r="Z46" i="5"/>
  <c r="L46" i="5"/>
  <c r="N46" i="5"/>
  <c r="P46" i="5"/>
  <c r="Q46" i="5"/>
  <c r="H46" i="5"/>
  <c r="M46" i="5"/>
  <c r="K43" i="4"/>
  <c r="K57" i="4"/>
  <c r="E61" i="6"/>
  <c r="G62" i="6" s="1"/>
  <c r="AB37" i="6"/>
  <c r="AA37" i="6"/>
  <c r="Y37" i="6"/>
  <c r="X37" i="6"/>
  <c r="V37" i="6"/>
  <c r="J37" i="6"/>
  <c r="U37" i="6"/>
  <c r="I37" i="6"/>
  <c r="S37" i="6"/>
  <c r="R37" i="6"/>
  <c r="T37" i="6"/>
  <c r="Q37" i="6"/>
  <c r="H37" i="6"/>
  <c r="F37" i="6"/>
  <c r="Z37" i="6"/>
  <c r="P37" i="6"/>
  <c r="W37" i="6"/>
  <c r="L37" i="6"/>
  <c r="O37" i="6"/>
  <c r="N37" i="6"/>
  <c r="M37" i="6"/>
  <c r="G65" i="3"/>
  <c r="G72" i="3" s="1"/>
  <c r="G56" i="3"/>
  <c r="V56" i="3"/>
  <c r="J56" i="3"/>
  <c r="S56" i="3"/>
  <c r="Y56" i="3"/>
  <c r="P56" i="3"/>
  <c r="X19" i="4"/>
  <c r="W19" i="4"/>
  <c r="U19" i="4"/>
  <c r="I19" i="4"/>
  <c r="R19" i="4"/>
  <c r="AB19" i="4"/>
  <c r="Q19" i="4"/>
  <c r="P19" i="4"/>
  <c r="Z19" i="4"/>
  <c r="S19" i="4"/>
  <c r="AA19" i="4"/>
  <c r="V19" i="4"/>
  <c r="Y19" i="4"/>
  <c r="H19" i="4"/>
  <c r="T19" i="4"/>
  <c r="O19" i="4"/>
  <c r="J19" i="4"/>
  <c r="M19" i="4"/>
  <c r="N19" i="4"/>
  <c r="L19" i="4"/>
  <c r="G19" i="4"/>
  <c r="G58" i="6"/>
  <c r="G59" i="6"/>
  <c r="AB59" i="6"/>
  <c r="J59" i="6"/>
  <c r="G66" i="6"/>
  <c r="G73" i="6" s="1"/>
  <c r="V59" i="6"/>
  <c r="Y59" i="6"/>
  <c r="P59" i="6"/>
  <c r="S59" i="6"/>
  <c r="M59" i="6"/>
  <c r="U34" i="6"/>
  <c r="I34" i="6"/>
  <c r="R34" i="6"/>
  <c r="AB34" i="6"/>
  <c r="AA34" i="6"/>
  <c r="Z34" i="6"/>
  <c r="X34" i="6"/>
  <c r="W34" i="6"/>
  <c r="Y34" i="6"/>
  <c r="V34" i="6"/>
  <c r="S34" i="6"/>
  <c r="J34" i="6"/>
  <c r="L34" i="6"/>
  <c r="F34" i="6"/>
  <c r="P34" i="6"/>
  <c r="T34" i="6"/>
  <c r="H34" i="6"/>
  <c r="O34" i="6"/>
  <c r="Q34" i="6"/>
  <c r="K34" i="6"/>
  <c r="M34" i="6"/>
  <c r="N34" i="6"/>
  <c r="L66" i="4"/>
  <c r="L73" i="4" s="1"/>
  <c r="L59" i="4"/>
  <c r="R52" i="3"/>
  <c r="Y52" i="3"/>
  <c r="X52" i="3"/>
  <c r="L52" i="3"/>
  <c r="W52" i="3"/>
  <c r="V52" i="3"/>
  <c r="J52" i="3"/>
  <c r="U52" i="3"/>
  <c r="I52" i="3"/>
  <c r="T52" i="3"/>
  <c r="S52" i="3"/>
  <c r="O52" i="3"/>
  <c r="H52" i="3"/>
  <c r="Q52" i="3"/>
  <c r="N52" i="3"/>
  <c r="P52" i="3"/>
  <c r="F52" i="3"/>
  <c r="M52" i="3"/>
  <c r="K58" i="5"/>
  <c r="K66" i="5"/>
  <c r="K73" i="5" s="1"/>
  <c r="H31" i="3"/>
  <c r="S31" i="3"/>
  <c r="R31" i="3"/>
  <c r="P31" i="3"/>
  <c r="O31" i="3"/>
  <c r="J31" i="3"/>
  <c r="Y31" i="3"/>
  <c r="X31" i="3"/>
  <c r="W31" i="3"/>
  <c r="V31" i="3"/>
  <c r="U31" i="3"/>
  <c r="I31" i="3"/>
  <c r="Q31" i="3"/>
  <c r="F31" i="3"/>
  <c r="L31" i="3"/>
  <c r="T31" i="3"/>
  <c r="N31" i="3"/>
  <c r="M31" i="3"/>
  <c r="F19" i="4"/>
  <c r="L68" i="4"/>
  <c r="K55" i="6"/>
  <c r="K65" i="6"/>
  <c r="K72" i="6" s="1"/>
  <c r="V40" i="6"/>
  <c r="J40" i="6"/>
  <c r="U40" i="6"/>
  <c r="I40" i="6"/>
  <c r="S40" i="6"/>
  <c r="E54" i="6"/>
  <c r="R40" i="6"/>
  <c r="AB40" i="6"/>
  <c r="P40" i="6"/>
  <c r="AA40" i="6"/>
  <c r="Z40" i="6"/>
  <c r="Y40" i="6"/>
  <c r="X40" i="6"/>
  <c r="W40" i="6"/>
  <c r="O40" i="6"/>
  <c r="M40" i="6"/>
  <c r="T40" i="6"/>
  <c r="Q40" i="6"/>
  <c r="H40" i="6"/>
  <c r="N40" i="6"/>
  <c r="L40" i="6"/>
  <c r="G40" i="6"/>
  <c r="W28" i="3"/>
  <c r="V28" i="3"/>
  <c r="J28" i="3"/>
  <c r="U28" i="3"/>
  <c r="I28" i="3"/>
  <c r="X28" i="3"/>
  <c r="H28" i="3"/>
  <c r="S28" i="3"/>
  <c r="R28" i="3"/>
  <c r="Q28" i="3"/>
  <c r="Y28" i="3"/>
  <c r="M28" i="3"/>
  <c r="O28" i="3"/>
  <c r="N28" i="3"/>
  <c r="T28" i="3"/>
  <c r="P28" i="3"/>
  <c r="L28" i="3"/>
  <c r="G28" i="3"/>
  <c r="Y19" i="6"/>
  <c r="E15" i="6"/>
  <c r="V19" i="6"/>
  <c r="J19" i="6"/>
  <c r="U19" i="6"/>
  <c r="I19" i="6"/>
  <c r="AB19" i="6"/>
  <c r="P19" i="6"/>
  <c r="AA19" i="6"/>
  <c r="X19" i="6"/>
  <c r="S19" i="6"/>
  <c r="R19" i="6"/>
  <c r="O19" i="6"/>
  <c r="G19" i="6"/>
  <c r="T19" i="6"/>
  <c r="Z19" i="6"/>
  <c r="Q19" i="6"/>
  <c r="W19" i="6"/>
  <c r="M19" i="6"/>
  <c r="H19" i="6"/>
  <c r="L19" i="6"/>
  <c r="N19" i="6"/>
  <c r="K49" i="4"/>
  <c r="G38" i="4"/>
  <c r="G61" i="4"/>
  <c r="AB38" i="4"/>
  <c r="J38" i="4"/>
  <c r="Y38" i="4"/>
  <c r="V38" i="4"/>
  <c r="S38" i="4"/>
  <c r="P38" i="4"/>
  <c r="Y19" i="5"/>
  <c r="E15" i="5"/>
  <c r="X19" i="5"/>
  <c r="V19" i="5"/>
  <c r="J19" i="5"/>
  <c r="U19" i="5"/>
  <c r="I19" i="5"/>
  <c r="S19" i="5"/>
  <c r="R19" i="5"/>
  <c r="AB19" i="5"/>
  <c r="AA19" i="5"/>
  <c r="T19" i="5"/>
  <c r="Q19" i="5"/>
  <c r="P19" i="5"/>
  <c r="O19" i="5"/>
  <c r="H19" i="5"/>
  <c r="M19" i="5"/>
  <c r="Z19" i="5"/>
  <c r="W19" i="5"/>
  <c r="L19" i="5"/>
  <c r="N19" i="5"/>
  <c r="G19" i="5"/>
  <c r="K52" i="4"/>
  <c r="V43" i="5"/>
  <c r="J43" i="5"/>
  <c r="U43" i="5"/>
  <c r="I43" i="5"/>
  <c r="S43" i="5"/>
  <c r="R43" i="5"/>
  <c r="E57" i="5"/>
  <c r="AB43" i="5"/>
  <c r="AA43" i="5"/>
  <c r="Z43" i="5"/>
  <c r="Y43" i="5"/>
  <c r="X43" i="5"/>
  <c r="W43" i="5"/>
  <c r="O43" i="5"/>
  <c r="H43" i="5"/>
  <c r="Q43" i="5"/>
  <c r="N43" i="5"/>
  <c r="M43" i="5"/>
  <c r="P43" i="5"/>
  <c r="T43" i="5"/>
  <c r="G43" i="5"/>
  <c r="L43" i="5"/>
  <c r="K65" i="3"/>
  <c r="K72" i="3" s="1"/>
  <c r="K55" i="3"/>
  <c r="V28" i="5"/>
  <c r="J28" i="5"/>
  <c r="U28" i="5"/>
  <c r="I28" i="5"/>
  <c r="S28" i="5"/>
  <c r="R28" i="5"/>
  <c r="AB28" i="5"/>
  <c r="AA28" i="5"/>
  <c r="Z28" i="5"/>
  <c r="X28" i="5"/>
  <c r="Y28" i="5"/>
  <c r="W28" i="5"/>
  <c r="Q28" i="5"/>
  <c r="T28" i="5"/>
  <c r="H28" i="5"/>
  <c r="P28" i="5"/>
  <c r="O28" i="5"/>
  <c r="N28" i="5"/>
  <c r="M28" i="5"/>
  <c r="L28" i="5"/>
  <c r="K61" i="4"/>
  <c r="K68" i="4" s="1"/>
  <c r="Y43" i="3"/>
  <c r="E57" i="3"/>
  <c r="W43" i="3"/>
  <c r="V43" i="3"/>
  <c r="J43" i="3"/>
  <c r="U43" i="3"/>
  <c r="I43" i="3"/>
  <c r="H43" i="3"/>
  <c r="S43" i="3"/>
  <c r="R43" i="3"/>
  <c r="X43" i="3"/>
  <c r="Q43" i="3"/>
  <c r="P43" i="3"/>
  <c r="O43" i="3"/>
  <c r="T43" i="3"/>
  <c r="M43" i="3"/>
  <c r="N43" i="3"/>
  <c r="L43" i="3"/>
  <c r="G43" i="3"/>
  <c r="X46" i="3"/>
  <c r="W46" i="3"/>
  <c r="V46" i="3"/>
  <c r="J46" i="3"/>
  <c r="T46" i="3"/>
  <c r="H46" i="3"/>
  <c r="S46" i="3"/>
  <c r="R46" i="3"/>
  <c r="U46" i="3"/>
  <c r="I46" i="3"/>
  <c r="Y46" i="3"/>
  <c r="P46" i="3"/>
  <c r="O46" i="3"/>
  <c r="Q46" i="3"/>
  <c r="N46" i="3"/>
  <c r="L46" i="3"/>
  <c r="M46" i="3"/>
  <c r="G65" i="5"/>
  <c r="G72" i="5" s="1"/>
  <c r="G55" i="5"/>
  <c r="Y56" i="5"/>
  <c r="G56" i="5"/>
  <c r="V56" i="5"/>
  <c r="S56" i="5"/>
  <c r="AB56" i="5"/>
  <c r="P56" i="5"/>
  <c r="J56" i="5"/>
  <c r="G52" i="3"/>
  <c r="F65" i="6"/>
  <c r="F72" i="6" s="1"/>
  <c r="F56" i="6"/>
  <c r="R56" i="6"/>
  <c r="F55" i="6"/>
  <c r="U56" i="6"/>
  <c r="I56" i="6"/>
  <c r="X56" i="6"/>
  <c r="AA56" i="6"/>
  <c r="O56" i="6"/>
  <c r="G72" i="6"/>
  <c r="K31" i="3"/>
  <c r="K68" i="6"/>
  <c r="K16" i="6"/>
  <c r="K69" i="6" s="1"/>
  <c r="K66" i="3"/>
  <c r="K73" i="3" s="1"/>
  <c r="P56" i="4"/>
  <c r="F46" i="3"/>
  <c r="G50" i="4"/>
  <c r="J50" i="4"/>
  <c r="G49" i="4"/>
  <c r="AB50" i="4"/>
  <c r="S50" i="4"/>
  <c r="V50" i="4"/>
  <c r="Y50" i="4"/>
  <c r="P50" i="4"/>
  <c r="L56" i="3"/>
  <c r="AB23" i="4"/>
  <c r="J23" i="4"/>
  <c r="G22" i="4"/>
  <c r="G23" i="4"/>
  <c r="V23" i="4"/>
  <c r="S23" i="4"/>
  <c r="Y23" i="4"/>
  <c r="G15" i="4"/>
  <c r="M17" i="4" s="1"/>
  <c r="E21" i="4"/>
  <c r="P23" i="4"/>
  <c r="H49" i="6"/>
  <c r="S49" i="6"/>
  <c r="R49" i="6"/>
  <c r="Q49" i="6"/>
  <c r="AB49" i="6"/>
  <c r="AA49" i="6"/>
  <c r="Y49" i="6"/>
  <c r="X49" i="6"/>
  <c r="V49" i="6"/>
  <c r="J49" i="6"/>
  <c r="U49" i="6"/>
  <c r="I49" i="6"/>
  <c r="T49" i="6"/>
  <c r="P49" i="6"/>
  <c r="L49" i="6"/>
  <c r="Z49" i="6"/>
  <c r="O49" i="6"/>
  <c r="W49" i="6"/>
  <c r="F49" i="6"/>
  <c r="K49" i="6"/>
  <c r="M49" i="6"/>
  <c r="N49" i="6"/>
  <c r="K62" i="6"/>
  <c r="K19" i="6"/>
  <c r="K43" i="3"/>
  <c r="AB25" i="6"/>
  <c r="AA25" i="6"/>
  <c r="Y25" i="6"/>
  <c r="X25" i="6"/>
  <c r="V25" i="6"/>
  <c r="J25" i="6"/>
  <c r="U25" i="6"/>
  <c r="I25" i="6"/>
  <c r="S25" i="6"/>
  <c r="R25" i="6"/>
  <c r="H25" i="6"/>
  <c r="Z25" i="6"/>
  <c r="T25" i="6"/>
  <c r="W25" i="6"/>
  <c r="O25" i="6"/>
  <c r="P25" i="6"/>
  <c r="F25" i="6"/>
  <c r="Q25" i="6"/>
  <c r="L25" i="6"/>
  <c r="M25" i="6"/>
  <c r="N25" i="6"/>
  <c r="G43" i="4"/>
  <c r="G44" i="4"/>
  <c r="G57" i="4"/>
  <c r="M59" i="4" s="1"/>
  <c r="S44" i="4"/>
  <c r="AB44" i="4"/>
  <c r="J44" i="4"/>
  <c r="V44" i="4"/>
  <c r="Y44" i="4"/>
  <c r="P44" i="4"/>
  <c r="F58" i="6"/>
  <c r="F66" i="6"/>
  <c r="F73" i="6" s="1"/>
  <c r="U59" i="6"/>
  <c r="X59" i="6"/>
  <c r="F59" i="6"/>
  <c r="I59" i="6"/>
  <c r="R59" i="6"/>
  <c r="AA59" i="6"/>
  <c r="L59" i="6"/>
  <c r="O59" i="6"/>
  <c r="F19" i="5"/>
  <c r="F43" i="5"/>
  <c r="G37" i="6"/>
  <c r="L56" i="6"/>
  <c r="R34" i="3"/>
  <c r="Y34" i="3"/>
  <c r="M34" i="3"/>
  <c r="X34" i="3"/>
  <c r="W34" i="3"/>
  <c r="V34" i="3"/>
  <c r="J34" i="3"/>
  <c r="U34" i="3"/>
  <c r="I34" i="3"/>
  <c r="T34" i="3"/>
  <c r="H34" i="3"/>
  <c r="S34" i="3"/>
  <c r="O34" i="3"/>
  <c r="P34" i="3"/>
  <c r="Q34" i="3"/>
  <c r="N34" i="3"/>
  <c r="G34" i="3"/>
  <c r="L34" i="3"/>
  <c r="F28" i="5"/>
  <c r="K28" i="3"/>
  <c r="F68" i="5"/>
  <c r="F16" i="5"/>
  <c r="F69" i="5" s="1"/>
  <c r="F17" i="5"/>
  <c r="F70" i="5" s="1"/>
  <c r="R17" i="5"/>
  <c r="R70" i="5" s="1"/>
  <c r="X17" i="5"/>
  <c r="X70" i="5" s="1"/>
  <c r="AA17" i="5"/>
  <c r="AA70" i="5" s="1"/>
  <c r="U17" i="5"/>
  <c r="U70" i="5" s="1"/>
  <c r="I17" i="5"/>
  <c r="O17" i="5"/>
  <c r="O70" i="5" s="1"/>
  <c r="F26" i="4"/>
  <c r="F25" i="4"/>
  <c r="E24" i="4"/>
  <c r="K25" i="4" s="1"/>
  <c r="AA26" i="4"/>
  <c r="X26" i="4"/>
  <c r="R26" i="4"/>
  <c r="I26" i="4"/>
  <c r="U26" i="4"/>
  <c r="O26" i="4"/>
  <c r="G31" i="3"/>
  <c r="F62" i="6"/>
  <c r="R63" i="6"/>
  <c r="F63" i="6"/>
  <c r="X63" i="6"/>
  <c r="AA63" i="6"/>
  <c r="O63" i="6"/>
  <c r="I63" i="6"/>
  <c r="U63" i="6"/>
  <c r="F58" i="5"/>
  <c r="F59" i="5"/>
  <c r="U59" i="5"/>
  <c r="F66" i="5"/>
  <c r="F73" i="5" s="1"/>
  <c r="R59" i="5"/>
  <c r="AA59" i="5"/>
  <c r="X59" i="5"/>
  <c r="I59" i="5"/>
  <c r="O59" i="5"/>
  <c r="E66" i="6"/>
  <c r="E73" i="6" s="1"/>
  <c r="I58" i="6"/>
  <c r="AA58" i="6"/>
  <c r="U58" i="6"/>
  <c r="V58" i="6"/>
  <c r="T58" i="6"/>
  <c r="P58" i="6"/>
  <c r="Z58" i="6"/>
  <c r="R58" i="6"/>
  <c r="X58" i="6"/>
  <c r="Y58" i="6"/>
  <c r="J58" i="6"/>
  <c r="AB58" i="6"/>
  <c r="S58" i="6"/>
  <c r="W58" i="6"/>
  <c r="N58" i="6"/>
  <c r="Q58" i="6"/>
  <c r="L58" i="6"/>
  <c r="H58" i="6"/>
  <c r="O58" i="6"/>
  <c r="M58" i="6"/>
  <c r="F34" i="3"/>
  <c r="G49" i="6"/>
  <c r="Y59" i="3"/>
  <c r="G59" i="3"/>
  <c r="G66" i="3"/>
  <c r="G73" i="3" s="1"/>
  <c r="J59" i="3"/>
  <c r="V59" i="3"/>
  <c r="S59" i="3"/>
  <c r="P59" i="3"/>
  <c r="K52" i="3"/>
  <c r="K46" i="4"/>
  <c r="U22" i="5"/>
  <c r="I22" i="5"/>
  <c r="S22" i="5"/>
  <c r="R22" i="5"/>
  <c r="AB22" i="5"/>
  <c r="AA22" i="5"/>
  <c r="Y22" i="5"/>
  <c r="J22" i="5"/>
  <c r="X22" i="5"/>
  <c r="W22" i="5"/>
  <c r="V22" i="5"/>
  <c r="H22" i="5"/>
  <c r="M22" i="5"/>
  <c r="N22" i="5"/>
  <c r="P22" i="5"/>
  <c r="Z22" i="5"/>
  <c r="O22" i="5"/>
  <c r="T22" i="5"/>
  <c r="Q22" i="5"/>
  <c r="L22" i="5"/>
  <c r="G22" i="5"/>
  <c r="F16" i="6"/>
  <c r="F69" i="6" s="1"/>
  <c r="U17" i="6"/>
  <c r="F68" i="6"/>
  <c r="F17" i="6"/>
  <c r="F70" i="6" s="1"/>
  <c r="X17" i="6"/>
  <c r="X70" i="6" s="1"/>
  <c r="R17" i="6"/>
  <c r="AA17" i="6"/>
  <c r="I17" i="6"/>
  <c r="I70" i="6" s="1"/>
  <c r="O17" i="6"/>
  <c r="O70" i="6" s="1"/>
  <c r="N52" i="25"/>
  <c r="M56" i="5"/>
  <c r="G34" i="4"/>
  <c r="G35" i="4"/>
  <c r="J35" i="4"/>
  <c r="V35" i="4"/>
  <c r="AB35" i="4"/>
  <c r="S35" i="4"/>
  <c r="Y35" i="4"/>
  <c r="P35" i="4"/>
  <c r="G68" i="5"/>
  <c r="G16" i="5"/>
  <c r="G69" i="5" s="1"/>
  <c r="G17" i="5"/>
  <c r="G70" i="5" s="1"/>
  <c r="J17" i="5"/>
  <c r="J70" i="5" s="1"/>
  <c r="AB17" i="5"/>
  <c r="AB70" i="5" s="1"/>
  <c r="S17" i="5"/>
  <c r="S70" i="5" s="1"/>
  <c r="Y17" i="5"/>
  <c r="Y70" i="5" s="1"/>
  <c r="V17" i="5"/>
  <c r="V70" i="5" s="1"/>
  <c r="P17" i="5"/>
  <c r="P70" i="5" s="1"/>
  <c r="L56" i="4"/>
  <c r="L65" i="4"/>
  <c r="L72" i="4" s="1"/>
  <c r="M66" i="4"/>
  <c r="M73" i="4" s="1"/>
  <c r="K58" i="6"/>
  <c r="K66" i="6"/>
  <c r="K73" i="6" s="1"/>
  <c r="E36" i="4"/>
  <c r="G37" i="4" s="1"/>
  <c r="F38" i="4"/>
  <c r="F61" i="4"/>
  <c r="L63" i="4" s="1"/>
  <c r="AA38" i="4"/>
  <c r="I38" i="4"/>
  <c r="U38" i="4"/>
  <c r="R38" i="4"/>
  <c r="X38" i="4"/>
  <c r="O38" i="4"/>
  <c r="K22" i="5"/>
  <c r="N68" i="4"/>
  <c r="L17" i="3"/>
  <c r="L70" i="3" s="1"/>
  <c r="F34" i="4"/>
  <c r="E33" i="4"/>
  <c r="F35" i="4"/>
  <c r="I35" i="4"/>
  <c r="X35" i="4"/>
  <c r="R35" i="4"/>
  <c r="U35" i="4"/>
  <c r="AA35" i="4"/>
  <c r="O35" i="4"/>
  <c r="L70" i="6"/>
  <c r="E30" i="4"/>
  <c r="K31" i="4" s="1"/>
  <c r="F32" i="4"/>
  <c r="U32" i="4"/>
  <c r="R32" i="4"/>
  <c r="AA32" i="4"/>
  <c r="I32" i="4"/>
  <c r="X32" i="4"/>
  <c r="O32" i="4"/>
  <c r="AB25" i="5"/>
  <c r="AA25" i="5"/>
  <c r="Y25" i="5"/>
  <c r="X25" i="5"/>
  <c r="V25" i="5"/>
  <c r="J25" i="5"/>
  <c r="U25" i="5"/>
  <c r="I25" i="5"/>
  <c r="S25" i="5"/>
  <c r="R25" i="5"/>
  <c r="Q25" i="5"/>
  <c r="P25" i="5"/>
  <c r="M25" i="5"/>
  <c r="T25" i="5"/>
  <c r="W25" i="5"/>
  <c r="O25" i="5"/>
  <c r="H25" i="5"/>
  <c r="G25" i="5"/>
  <c r="Z25" i="5"/>
  <c r="L25" i="5"/>
  <c r="N25" i="5"/>
  <c r="L17" i="5"/>
  <c r="L70" i="5" s="1"/>
  <c r="F22" i="5"/>
  <c r="M35" i="4"/>
  <c r="M44" i="4"/>
  <c r="E61" i="3"/>
  <c r="L38" i="4"/>
  <c r="F62" i="3"/>
  <c r="F63" i="3"/>
  <c r="AA63" i="3"/>
  <c r="I63" i="3"/>
  <c r="U63" i="3"/>
  <c r="X63" i="3"/>
  <c r="R63" i="3"/>
  <c r="L63" i="3"/>
  <c r="O63" i="3"/>
  <c r="AA40" i="5"/>
  <c r="Y40" i="5"/>
  <c r="X40" i="5"/>
  <c r="V40" i="5"/>
  <c r="J40" i="5"/>
  <c r="U40" i="5"/>
  <c r="I40" i="5"/>
  <c r="S40" i="5"/>
  <c r="E54" i="5"/>
  <c r="R40" i="5"/>
  <c r="AB40" i="5"/>
  <c r="Q40" i="5"/>
  <c r="P40" i="5"/>
  <c r="O40" i="5"/>
  <c r="Z40" i="5"/>
  <c r="F40" i="5"/>
  <c r="L40" i="5"/>
  <c r="W40" i="5"/>
  <c r="H40" i="5"/>
  <c r="T40" i="5"/>
  <c r="M40" i="5"/>
  <c r="K40" i="5"/>
  <c r="N40" i="5"/>
  <c r="K34" i="5"/>
  <c r="N66" i="4"/>
  <c r="N73" i="4" s="1"/>
  <c r="K52" i="6"/>
  <c r="G46" i="4"/>
  <c r="G47" i="4"/>
  <c r="J47" i="4"/>
  <c r="V47" i="4"/>
  <c r="Y47" i="4"/>
  <c r="AB47" i="4"/>
  <c r="S47" i="4"/>
  <c r="P47" i="4"/>
  <c r="G26" i="4"/>
  <c r="G25" i="4"/>
  <c r="Y26" i="4"/>
  <c r="AB26" i="4"/>
  <c r="J26" i="4"/>
  <c r="S26" i="4"/>
  <c r="V26" i="4"/>
  <c r="P26" i="4"/>
  <c r="G46" i="3"/>
  <c r="E45" i="4"/>
  <c r="F47" i="4"/>
  <c r="I47" i="4"/>
  <c r="X47" i="4"/>
  <c r="R47" i="4"/>
  <c r="AA47" i="4"/>
  <c r="U47" i="4"/>
  <c r="O47" i="4"/>
  <c r="L59" i="5"/>
  <c r="R40" i="3"/>
  <c r="Y40" i="3"/>
  <c r="W40" i="3"/>
  <c r="E54" i="3"/>
  <c r="F55" i="3" s="1"/>
  <c r="V40" i="3"/>
  <c r="J40" i="3"/>
  <c r="U40" i="3"/>
  <c r="I40" i="3"/>
  <c r="X40" i="3"/>
  <c r="T40" i="3"/>
  <c r="S40" i="3"/>
  <c r="O40" i="3"/>
  <c r="L40" i="3"/>
  <c r="H40" i="3"/>
  <c r="N40" i="3"/>
  <c r="Q40" i="3"/>
  <c r="P40" i="3"/>
  <c r="F40" i="3"/>
  <c r="M40" i="3"/>
  <c r="K40" i="3"/>
  <c r="K34" i="4"/>
  <c r="E66" i="3" l="1"/>
  <c r="E73" i="3" s="1"/>
  <c r="S58" i="3"/>
  <c r="X58" i="3"/>
  <c r="W58" i="3"/>
  <c r="I58" i="3"/>
  <c r="V58" i="3"/>
  <c r="H58" i="3"/>
  <c r="Y58" i="3"/>
  <c r="U58" i="3"/>
  <c r="R58" i="3"/>
  <c r="J58" i="3"/>
  <c r="Q58" i="3"/>
  <c r="P58" i="3"/>
  <c r="N58" i="3"/>
  <c r="O58" i="3"/>
  <c r="T58" i="3"/>
  <c r="M58" i="3"/>
  <c r="L58" i="3"/>
  <c r="G72" i="4"/>
  <c r="F31" i="4"/>
  <c r="F37" i="4"/>
  <c r="U70" i="6"/>
  <c r="I70" i="5"/>
  <c r="K58" i="3"/>
  <c r="F68" i="4"/>
  <c r="F17" i="4"/>
  <c r="R17" i="4"/>
  <c r="X17" i="4"/>
  <c r="AA17" i="4"/>
  <c r="I17" i="4"/>
  <c r="U17" i="4"/>
  <c r="O17" i="4"/>
  <c r="L17" i="4"/>
  <c r="L70" i="4" s="1"/>
  <c r="E57" i="4"/>
  <c r="Q43" i="4"/>
  <c r="AA43" i="4"/>
  <c r="R43" i="4"/>
  <c r="J43" i="4"/>
  <c r="I43" i="4"/>
  <c r="U43" i="4"/>
  <c r="AB43" i="4"/>
  <c r="Z43" i="4"/>
  <c r="V43" i="4"/>
  <c r="S43" i="4"/>
  <c r="W43" i="4"/>
  <c r="T43" i="4"/>
  <c r="X43" i="4"/>
  <c r="H43" i="4"/>
  <c r="Y43" i="4"/>
  <c r="P43" i="4"/>
  <c r="O43" i="4"/>
  <c r="M43" i="4"/>
  <c r="N43" i="4"/>
  <c r="L43" i="4"/>
  <c r="E54" i="4"/>
  <c r="K37" i="4"/>
  <c r="E68" i="3"/>
  <c r="T16" i="3"/>
  <c r="AB16" i="3"/>
  <c r="AA16" i="3"/>
  <c r="I16" i="3"/>
  <c r="Y16" i="3"/>
  <c r="Y69" i="3" s="1"/>
  <c r="W16" i="3"/>
  <c r="U16" i="3"/>
  <c r="V16" i="3"/>
  <c r="V69" i="3" s="1"/>
  <c r="J16" i="3"/>
  <c r="H16" i="3"/>
  <c r="H69" i="3" s="1"/>
  <c r="Q16" i="3"/>
  <c r="Q69" i="3" s="1"/>
  <c r="S16" i="3"/>
  <c r="S69" i="3" s="1"/>
  <c r="X16" i="3"/>
  <c r="Z16" i="3"/>
  <c r="R16" i="3"/>
  <c r="P16" i="3"/>
  <c r="O16" i="3"/>
  <c r="M16" i="3"/>
  <c r="L16" i="3"/>
  <c r="N16" i="3"/>
  <c r="K16" i="3"/>
  <c r="K69" i="3" s="1"/>
  <c r="E15" i="4"/>
  <c r="O70" i="3"/>
  <c r="Y49" i="4"/>
  <c r="U49" i="4"/>
  <c r="I49" i="4"/>
  <c r="T49" i="4"/>
  <c r="H49" i="4"/>
  <c r="R49" i="4"/>
  <c r="S49" i="4"/>
  <c r="X49" i="4"/>
  <c r="AA49" i="4"/>
  <c r="V49" i="4"/>
  <c r="J49" i="4"/>
  <c r="AB49" i="4"/>
  <c r="W49" i="4"/>
  <c r="Z49" i="4"/>
  <c r="Q49" i="4"/>
  <c r="P49" i="4"/>
  <c r="O49" i="4"/>
  <c r="N49" i="4"/>
  <c r="M49" i="4"/>
  <c r="L49" i="4"/>
  <c r="F58" i="4"/>
  <c r="F59" i="4"/>
  <c r="F66" i="4"/>
  <c r="F73" i="4" s="1"/>
  <c r="R59" i="4"/>
  <c r="AA59" i="4"/>
  <c r="U59" i="4"/>
  <c r="X59" i="4"/>
  <c r="I59" i="4"/>
  <c r="O59" i="4"/>
  <c r="I70" i="3"/>
  <c r="AB70" i="6"/>
  <c r="AA31" i="4"/>
  <c r="Z31" i="4"/>
  <c r="M31" i="4"/>
  <c r="H31" i="4"/>
  <c r="U31" i="4"/>
  <c r="X31" i="4"/>
  <c r="R31" i="4"/>
  <c r="J31" i="4"/>
  <c r="P31" i="4"/>
  <c r="V31" i="4"/>
  <c r="AB31" i="4"/>
  <c r="S31" i="4"/>
  <c r="T31" i="4"/>
  <c r="Y31" i="4"/>
  <c r="I31" i="4"/>
  <c r="W31" i="4"/>
  <c r="Q31" i="4"/>
  <c r="G31" i="4"/>
  <c r="O31" i="4"/>
  <c r="L31" i="4"/>
  <c r="N31" i="4"/>
  <c r="X62" i="3"/>
  <c r="H62" i="3"/>
  <c r="S62" i="3"/>
  <c r="AA62" i="3"/>
  <c r="U62" i="3"/>
  <c r="J62" i="3"/>
  <c r="I62" i="3"/>
  <c r="W62" i="3"/>
  <c r="AB62" i="3"/>
  <c r="R62" i="3"/>
  <c r="V62" i="3"/>
  <c r="Y62" i="3"/>
  <c r="L62" i="3"/>
  <c r="P62" i="3"/>
  <c r="Q62" i="3"/>
  <c r="Z62" i="3"/>
  <c r="M62" i="3"/>
  <c r="T62" i="3"/>
  <c r="O62" i="3"/>
  <c r="G62" i="3"/>
  <c r="G69" i="3" s="1"/>
  <c r="N62" i="3"/>
  <c r="K62" i="3"/>
  <c r="W22" i="4"/>
  <c r="U22" i="4"/>
  <c r="I22" i="4"/>
  <c r="T22" i="4"/>
  <c r="H22" i="4"/>
  <c r="R22" i="4"/>
  <c r="AA22" i="4"/>
  <c r="O22" i="4"/>
  <c r="Z22" i="4"/>
  <c r="L22" i="4"/>
  <c r="V22" i="4"/>
  <c r="S22" i="4"/>
  <c r="Q22" i="4"/>
  <c r="J22" i="4"/>
  <c r="Y22" i="4"/>
  <c r="X22" i="4"/>
  <c r="AB22" i="4"/>
  <c r="F22" i="4"/>
  <c r="P22" i="4"/>
  <c r="M22" i="4"/>
  <c r="N22" i="4"/>
  <c r="AA58" i="5"/>
  <c r="E66" i="5"/>
  <c r="E73" i="5" s="1"/>
  <c r="Y58" i="5"/>
  <c r="J58" i="5"/>
  <c r="W58" i="5"/>
  <c r="T58" i="5"/>
  <c r="V58" i="5"/>
  <c r="H58" i="5"/>
  <c r="Z58" i="5"/>
  <c r="X58" i="5"/>
  <c r="R58" i="5"/>
  <c r="AB58" i="5"/>
  <c r="I58" i="5"/>
  <c r="U58" i="5"/>
  <c r="S58" i="5"/>
  <c r="Q58" i="5"/>
  <c r="P58" i="5"/>
  <c r="O58" i="5"/>
  <c r="L58" i="5"/>
  <c r="N58" i="5"/>
  <c r="G58" i="5"/>
  <c r="M58" i="5"/>
  <c r="F49" i="4"/>
  <c r="X70" i="3"/>
  <c r="Y70" i="6"/>
  <c r="F65" i="4"/>
  <c r="F72" i="4" s="1"/>
  <c r="F56" i="4"/>
  <c r="U56" i="4"/>
  <c r="AA56" i="4"/>
  <c r="R56" i="4"/>
  <c r="X56" i="4"/>
  <c r="I56" i="4"/>
  <c r="O56" i="4"/>
  <c r="AA70" i="3"/>
  <c r="J70" i="6"/>
  <c r="E61" i="4"/>
  <c r="U37" i="4"/>
  <c r="S37" i="4"/>
  <c r="I37" i="4"/>
  <c r="Z37" i="4"/>
  <c r="AA37" i="4"/>
  <c r="H37" i="4"/>
  <c r="W37" i="4"/>
  <c r="AB37" i="4"/>
  <c r="Y37" i="4"/>
  <c r="T37" i="4"/>
  <c r="J37" i="4"/>
  <c r="V37" i="4"/>
  <c r="X37" i="4"/>
  <c r="Q37" i="4"/>
  <c r="R37" i="4"/>
  <c r="O37" i="4"/>
  <c r="P37" i="4"/>
  <c r="M37" i="4"/>
  <c r="N37" i="4"/>
  <c r="L37" i="4"/>
  <c r="AB46" i="4"/>
  <c r="X46" i="4"/>
  <c r="W46" i="4"/>
  <c r="V46" i="4"/>
  <c r="Y46" i="4"/>
  <c r="H46" i="4"/>
  <c r="AA46" i="4"/>
  <c r="Z46" i="4"/>
  <c r="I46" i="4"/>
  <c r="U46" i="4"/>
  <c r="S46" i="4"/>
  <c r="Q46" i="4"/>
  <c r="R46" i="4"/>
  <c r="J46" i="4"/>
  <c r="T46" i="4"/>
  <c r="O46" i="4"/>
  <c r="P46" i="4"/>
  <c r="N46" i="4"/>
  <c r="L46" i="4"/>
  <c r="M46" i="4"/>
  <c r="G63" i="4"/>
  <c r="J63" i="4"/>
  <c r="Y63" i="4"/>
  <c r="AB63" i="4"/>
  <c r="S63" i="4"/>
  <c r="V63" i="4"/>
  <c r="P63" i="4"/>
  <c r="E68" i="6"/>
  <c r="AA16" i="6"/>
  <c r="U16" i="6"/>
  <c r="I16" i="6"/>
  <c r="X16" i="6"/>
  <c r="W16" i="6"/>
  <c r="S16" i="6"/>
  <c r="S69" i="6" s="1"/>
  <c r="V16" i="6"/>
  <c r="P16" i="6"/>
  <c r="P69" i="6" s="1"/>
  <c r="Y16" i="6"/>
  <c r="Z16" i="6"/>
  <c r="AB16" i="6"/>
  <c r="AB69" i="6" s="1"/>
  <c r="J16" i="6"/>
  <c r="R16" i="6"/>
  <c r="H16" i="6"/>
  <c r="O16" i="6"/>
  <c r="O69" i="6" s="1"/>
  <c r="Q16" i="6"/>
  <c r="T16" i="6"/>
  <c r="N16" i="6"/>
  <c r="N69" i="6" s="1"/>
  <c r="L16" i="6"/>
  <c r="M16" i="6"/>
  <c r="E65" i="6"/>
  <c r="E72" i="6" s="1"/>
  <c r="U55" i="6"/>
  <c r="I55" i="6"/>
  <c r="S55" i="6"/>
  <c r="AB55" i="6"/>
  <c r="Y55" i="6"/>
  <c r="X55" i="6"/>
  <c r="J55" i="6"/>
  <c r="V55" i="6"/>
  <c r="R55" i="6"/>
  <c r="T55" i="6"/>
  <c r="AA55" i="6"/>
  <c r="Q55" i="6"/>
  <c r="W55" i="6"/>
  <c r="P55" i="6"/>
  <c r="O55" i="6"/>
  <c r="M55" i="6"/>
  <c r="H55" i="6"/>
  <c r="Z55" i="6"/>
  <c r="L55" i="6"/>
  <c r="G55" i="6"/>
  <c r="N55" i="6"/>
  <c r="R70" i="3"/>
  <c r="F58" i="3"/>
  <c r="H55" i="3"/>
  <c r="E65" i="3"/>
  <c r="E72" i="3" s="1"/>
  <c r="W55" i="3"/>
  <c r="X55" i="3"/>
  <c r="J55" i="3"/>
  <c r="Y55" i="3"/>
  <c r="S55" i="3"/>
  <c r="V55" i="3"/>
  <c r="R55" i="3"/>
  <c r="I55" i="3"/>
  <c r="U55" i="3"/>
  <c r="Q55" i="3"/>
  <c r="P55" i="3"/>
  <c r="N55" i="3"/>
  <c r="T55" i="3"/>
  <c r="O55" i="3"/>
  <c r="L55" i="3"/>
  <c r="M55" i="3"/>
  <c r="G58" i="3"/>
  <c r="AA70" i="6"/>
  <c r="F70" i="3"/>
  <c r="S70" i="6"/>
  <c r="G58" i="4"/>
  <c r="G59" i="4"/>
  <c r="G66" i="4"/>
  <c r="G73" i="4" s="1"/>
  <c r="S59" i="4"/>
  <c r="AB59" i="4"/>
  <c r="Y59" i="4"/>
  <c r="J59" i="4"/>
  <c r="V59" i="4"/>
  <c r="P59" i="4"/>
  <c r="G68" i="4"/>
  <c r="G17" i="4"/>
  <c r="G70" i="4" s="1"/>
  <c r="G16" i="4"/>
  <c r="S17" i="4"/>
  <c r="V17" i="4"/>
  <c r="V70" i="4" s="1"/>
  <c r="Y17" i="4"/>
  <c r="Y70" i="4" s="1"/>
  <c r="J17" i="4"/>
  <c r="J70" i="4" s="1"/>
  <c r="P17" i="4"/>
  <c r="P70" i="4" s="1"/>
  <c r="AB17" i="4"/>
  <c r="E65" i="5"/>
  <c r="E72" i="5" s="1"/>
  <c r="U55" i="5"/>
  <c r="I55" i="5"/>
  <c r="S55" i="5"/>
  <c r="R55" i="5"/>
  <c r="AB55" i="5"/>
  <c r="J55" i="5"/>
  <c r="AA55" i="5"/>
  <c r="X55" i="5"/>
  <c r="Y55" i="5"/>
  <c r="O55" i="5"/>
  <c r="V55" i="5"/>
  <c r="P55" i="5"/>
  <c r="W55" i="5"/>
  <c r="Z55" i="5"/>
  <c r="H55" i="5"/>
  <c r="T55" i="5"/>
  <c r="Q55" i="5"/>
  <c r="M55" i="5"/>
  <c r="L55" i="5"/>
  <c r="N55" i="5"/>
  <c r="R70" i="6"/>
  <c r="T25" i="4"/>
  <c r="H25" i="4"/>
  <c r="R25" i="4"/>
  <c r="Q25" i="4"/>
  <c r="AA25" i="4"/>
  <c r="X25" i="4"/>
  <c r="J25" i="4"/>
  <c r="V25" i="4"/>
  <c r="U25" i="4"/>
  <c r="AB25" i="4"/>
  <c r="Y25" i="4"/>
  <c r="I25" i="4"/>
  <c r="W25" i="4"/>
  <c r="S25" i="4"/>
  <c r="Z25" i="4"/>
  <c r="O25" i="4"/>
  <c r="P25" i="4"/>
  <c r="N25" i="4"/>
  <c r="L25" i="4"/>
  <c r="M25" i="4"/>
  <c r="M63" i="4"/>
  <c r="M70" i="4" s="1"/>
  <c r="E68" i="5"/>
  <c r="Y16" i="5"/>
  <c r="Y69" i="5" s="1"/>
  <c r="V16" i="5"/>
  <c r="V69" i="5" s="1"/>
  <c r="U16" i="5"/>
  <c r="U69" i="5" s="1"/>
  <c r="J16" i="5"/>
  <c r="J69" i="5" s="1"/>
  <c r="AA16" i="5"/>
  <c r="AA69" i="5" s="1"/>
  <c r="H16" i="5"/>
  <c r="H69" i="5" s="1"/>
  <c r="X16" i="5"/>
  <c r="X69" i="5" s="1"/>
  <c r="S16" i="5"/>
  <c r="S69" i="5" s="1"/>
  <c r="R16" i="5"/>
  <c r="R69" i="5" s="1"/>
  <c r="AB16" i="5"/>
  <c r="AB69" i="5" s="1"/>
  <c r="I16" i="5"/>
  <c r="I69" i="5" s="1"/>
  <c r="P16" i="5"/>
  <c r="P69" i="5" s="1"/>
  <c r="O16" i="5"/>
  <c r="O69" i="5" s="1"/>
  <c r="Q16" i="5"/>
  <c r="Q69" i="5" s="1"/>
  <c r="T16" i="5"/>
  <c r="T69" i="5" s="1"/>
  <c r="Z16" i="5"/>
  <c r="Z69" i="5" s="1"/>
  <c r="W16" i="5"/>
  <c r="W69" i="5" s="1"/>
  <c r="N16" i="5"/>
  <c r="N69" i="5" s="1"/>
  <c r="L16" i="5"/>
  <c r="L69" i="5" s="1"/>
  <c r="M16" i="5"/>
  <c r="M69" i="5" s="1"/>
  <c r="K22" i="4"/>
  <c r="AB62" i="6"/>
  <c r="Y62" i="6"/>
  <c r="V62" i="6"/>
  <c r="X62" i="6"/>
  <c r="J62" i="6"/>
  <c r="AA62" i="6"/>
  <c r="P62" i="6"/>
  <c r="S62" i="6"/>
  <c r="O62" i="6"/>
  <c r="I62" i="6"/>
  <c r="U62" i="6"/>
  <c r="R62" i="6"/>
  <c r="H62" i="6"/>
  <c r="Q62" i="6"/>
  <c r="Z62" i="6"/>
  <c r="W62" i="6"/>
  <c r="T62" i="6"/>
  <c r="M62" i="6"/>
  <c r="N62" i="6"/>
  <c r="L62" i="6"/>
  <c r="F55" i="5"/>
  <c r="U70" i="3"/>
  <c r="V70" i="6"/>
  <c r="F46" i="4"/>
  <c r="X34" i="4"/>
  <c r="W34" i="4"/>
  <c r="H34" i="4"/>
  <c r="I34" i="4"/>
  <c r="J34" i="4"/>
  <c r="Z34" i="4"/>
  <c r="V34" i="4"/>
  <c r="R34" i="4"/>
  <c r="Y34" i="4"/>
  <c r="AB34" i="4"/>
  <c r="U34" i="4"/>
  <c r="AA34" i="4"/>
  <c r="S34" i="4"/>
  <c r="T34" i="4"/>
  <c r="P34" i="4"/>
  <c r="Q34" i="4"/>
  <c r="O34" i="4"/>
  <c r="M34" i="4"/>
  <c r="N34" i="4"/>
  <c r="L34" i="4"/>
  <c r="F63" i="4"/>
  <c r="U63" i="4"/>
  <c r="R63" i="4"/>
  <c r="X63" i="4"/>
  <c r="AA63" i="4"/>
  <c r="I63" i="4"/>
  <c r="O63" i="4"/>
  <c r="G55" i="3"/>
  <c r="K58" i="4"/>
  <c r="K66" i="4"/>
  <c r="K73" i="4" s="1"/>
  <c r="F16" i="3"/>
  <c r="F69" i="3" s="1"/>
  <c r="G70" i="6"/>
  <c r="K72" i="4"/>
  <c r="G16" i="6"/>
  <c r="G69" i="6" s="1"/>
  <c r="H62" i="4" l="1"/>
  <c r="W62" i="4"/>
  <c r="U62" i="4"/>
  <c r="AB62" i="4"/>
  <c r="R62" i="4"/>
  <c r="T62" i="4"/>
  <c r="Y62" i="4"/>
  <c r="J62" i="4"/>
  <c r="AA62" i="4"/>
  <c r="I62" i="4"/>
  <c r="S62" i="4"/>
  <c r="Q62" i="4"/>
  <c r="Z62" i="4"/>
  <c r="V62" i="4"/>
  <c r="X62" i="4"/>
  <c r="O62" i="4"/>
  <c r="P62" i="4"/>
  <c r="M62" i="4"/>
  <c r="L62" i="4"/>
  <c r="N62" i="4"/>
  <c r="Z69" i="6"/>
  <c r="O70" i="4"/>
  <c r="Y69" i="6"/>
  <c r="E69" i="4"/>
  <c r="Z16" i="4"/>
  <c r="Z69" i="4" s="1"/>
  <c r="R16" i="4"/>
  <c r="S16" i="4"/>
  <c r="W16" i="4"/>
  <c r="W69" i="4" s="1"/>
  <c r="H16" i="4"/>
  <c r="H69" i="4" s="1"/>
  <c r="X16" i="4"/>
  <c r="X69" i="4" s="1"/>
  <c r="Y16" i="4"/>
  <c r="Y69" i="4" s="1"/>
  <c r="U16" i="4"/>
  <c r="U69" i="4" s="1"/>
  <c r="AA16" i="4"/>
  <c r="AA69" i="4" s="1"/>
  <c r="V16" i="4"/>
  <c r="V69" i="4" s="1"/>
  <c r="Q16" i="4"/>
  <c r="Q69" i="4" s="1"/>
  <c r="P16" i="4"/>
  <c r="P69" i="4" s="1"/>
  <c r="I16" i="4"/>
  <c r="J16" i="4"/>
  <c r="O16" i="4"/>
  <c r="T16" i="4"/>
  <c r="T69" i="4" s="1"/>
  <c r="AB16" i="4"/>
  <c r="AB69" i="4" s="1"/>
  <c r="L16" i="4"/>
  <c r="M16" i="4"/>
  <c r="M69" i="4" s="1"/>
  <c r="N16" i="4"/>
  <c r="N69" i="4" s="1"/>
  <c r="K16" i="4"/>
  <c r="E65" i="4"/>
  <c r="E72" i="4" s="1"/>
  <c r="H55" i="4"/>
  <c r="J55" i="4"/>
  <c r="V55" i="4"/>
  <c r="W55" i="4"/>
  <c r="T55" i="4"/>
  <c r="Y55" i="4"/>
  <c r="U55" i="4"/>
  <c r="S55" i="4"/>
  <c r="AA55" i="4"/>
  <c r="R55" i="4"/>
  <c r="I55" i="4"/>
  <c r="AB55" i="4"/>
  <c r="X55" i="4"/>
  <c r="Q55" i="4"/>
  <c r="Z55" i="4"/>
  <c r="P55" i="4"/>
  <c r="O55" i="4"/>
  <c r="K55" i="4"/>
  <c r="G55" i="4"/>
  <c r="N55" i="4"/>
  <c r="L55" i="4"/>
  <c r="M55" i="4"/>
  <c r="U70" i="4"/>
  <c r="M69" i="6"/>
  <c r="J69" i="3"/>
  <c r="I70" i="4"/>
  <c r="S70" i="4"/>
  <c r="L69" i="6"/>
  <c r="V69" i="6"/>
  <c r="N69" i="3"/>
  <c r="AA70" i="4"/>
  <c r="L69" i="3"/>
  <c r="U69" i="3"/>
  <c r="X70" i="4"/>
  <c r="T69" i="6"/>
  <c r="W69" i="6"/>
  <c r="M69" i="3"/>
  <c r="W69" i="3"/>
  <c r="R70" i="4"/>
  <c r="Q69" i="6"/>
  <c r="X69" i="6"/>
  <c r="G62" i="4"/>
  <c r="G69" i="4" s="1"/>
  <c r="O69" i="3"/>
  <c r="F70" i="4"/>
  <c r="I69" i="6"/>
  <c r="P69" i="3"/>
  <c r="I69" i="3"/>
  <c r="F16" i="4"/>
  <c r="F62" i="4"/>
  <c r="H69" i="6"/>
  <c r="U69" i="6"/>
  <c r="R69" i="3"/>
  <c r="AA69" i="3"/>
  <c r="R69" i="6"/>
  <c r="AA69" i="6"/>
  <c r="F55" i="4"/>
  <c r="Z69" i="3"/>
  <c r="AB69" i="3"/>
  <c r="AB70" i="4"/>
  <c r="J69" i="6"/>
  <c r="K62" i="4"/>
  <c r="X69" i="3"/>
  <c r="T69" i="3"/>
  <c r="E66" i="4"/>
  <c r="E73" i="4" s="1"/>
  <c r="H58" i="4"/>
  <c r="AA58" i="4"/>
  <c r="T58" i="4"/>
  <c r="AB58" i="4"/>
  <c r="S58" i="4"/>
  <c r="R58" i="4"/>
  <c r="Q58" i="4"/>
  <c r="Z58" i="4"/>
  <c r="I58" i="4"/>
  <c r="J58" i="4"/>
  <c r="X58" i="4"/>
  <c r="U58" i="4"/>
  <c r="Y58" i="4"/>
  <c r="V58" i="4"/>
  <c r="W58" i="4"/>
  <c r="O58" i="4"/>
  <c r="P58" i="4"/>
  <c r="M58" i="4"/>
  <c r="L58" i="4"/>
  <c r="N58" i="4"/>
  <c r="F69" i="4" l="1"/>
  <c r="K69" i="4"/>
  <c r="L69" i="4"/>
  <c r="O69" i="4"/>
  <c r="S69" i="4"/>
  <c r="J69" i="4"/>
  <c r="R69" i="4"/>
  <c r="I69" i="4"/>
</calcChain>
</file>

<file path=xl/sharedStrings.xml><?xml version="1.0" encoding="utf-8"?>
<sst xmlns="http://schemas.openxmlformats.org/spreadsheetml/2006/main" count="1158" uniqueCount="470">
  <si>
    <t>令和６年度　福井県勤労者就業環境基礎調査　統計表　目次</t>
    <rPh sb="0" eb="2">
      <t>レイワ</t>
    </rPh>
    <rPh sb="3" eb="5">
      <t>ネンド</t>
    </rPh>
    <rPh sb="6" eb="9">
      <t>フクイケン</t>
    </rPh>
    <rPh sb="9" eb="12">
      <t>キンロウシャ</t>
    </rPh>
    <rPh sb="12" eb="20">
      <t>シュウギョウカンキョウキソチョウサ</t>
    </rPh>
    <rPh sb="21" eb="24">
      <t>トウケイヒョウ</t>
    </rPh>
    <rPh sb="25" eb="27">
      <t>モクジ</t>
    </rPh>
    <phoneticPr fontId="3"/>
  </si>
  <si>
    <t>（１）回答事業所の現況</t>
    <rPh sb="3" eb="5">
      <t>カイトウ</t>
    </rPh>
    <rPh sb="5" eb="8">
      <t>ジギョウショ</t>
    </rPh>
    <rPh sb="9" eb="11">
      <t>ゲンキョウ</t>
    </rPh>
    <phoneticPr fontId="3"/>
  </si>
  <si>
    <t>表１</t>
    <rPh sb="0" eb="1">
      <t>ヒョウ</t>
    </rPh>
    <phoneticPr fontId="3"/>
  </si>
  <si>
    <t>回答事業所における各雇用形態の有無</t>
    <rPh sb="0" eb="5">
      <t>カイトウジギョウショ</t>
    </rPh>
    <rPh sb="9" eb="14">
      <t>カクコヨウケイタイ</t>
    </rPh>
    <rPh sb="15" eb="17">
      <t>ウム</t>
    </rPh>
    <phoneticPr fontId="3"/>
  </si>
  <si>
    <t>表２</t>
    <rPh sb="0" eb="1">
      <t>ヒョウ</t>
    </rPh>
    <phoneticPr fontId="3"/>
  </si>
  <si>
    <t>回答事業所における従業員の雇用形態別内訳</t>
    <phoneticPr fontId="3"/>
  </si>
  <si>
    <t>表３－１</t>
    <rPh sb="0" eb="1">
      <t>ヒョウ</t>
    </rPh>
    <phoneticPr fontId="3"/>
  </si>
  <si>
    <t>回答事業所における従業員の雇用形態別内訳（60歳以上）</t>
    <phoneticPr fontId="3"/>
  </si>
  <si>
    <t>表３－２</t>
    <rPh sb="0" eb="1">
      <t>ヒョウ</t>
    </rPh>
    <phoneticPr fontId="3"/>
  </si>
  <si>
    <t>回答事業所における従業員の雇用形態別内訳（60～65歳）</t>
    <phoneticPr fontId="3"/>
  </si>
  <si>
    <t>表３－３</t>
    <rPh sb="0" eb="1">
      <t>ヒョウ</t>
    </rPh>
    <phoneticPr fontId="3"/>
  </si>
  <si>
    <t>回答事業所における従業員の雇用形態別内訳（66歳以上）</t>
    <phoneticPr fontId="3"/>
  </si>
  <si>
    <t>表４</t>
    <rPh sb="0" eb="1">
      <t>ヒョウ</t>
    </rPh>
    <phoneticPr fontId="3"/>
  </si>
  <si>
    <t>早期離職の状況</t>
    <phoneticPr fontId="3"/>
  </si>
  <si>
    <t>表５－１</t>
    <rPh sb="0" eb="1">
      <t>ヒョウ</t>
    </rPh>
    <phoneticPr fontId="3"/>
  </si>
  <si>
    <t>女性管理職の状況</t>
    <phoneticPr fontId="3"/>
  </si>
  <si>
    <t>表５－２</t>
    <rPh sb="0" eb="1">
      <t>ヒョウ</t>
    </rPh>
    <phoneticPr fontId="3"/>
  </si>
  <si>
    <t>女性リーダーの状況</t>
    <phoneticPr fontId="3"/>
  </si>
  <si>
    <t>表５－３</t>
    <rPh sb="0" eb="1">
      <t>ヒョウ</t>
    </rPh>
    <phoneticPr fontId="3"/>
  </si>
  <si>
    <t>新たに管理職となった女性の状況</t>
    <phoneticPr fontId="3"/>
  </si>
  <si>
    <t>表５－４</t>
    <rPh sb="0" eb="1">
      <t>ヒョウ</t>
    </rPh>
    <phoneticPr fontId="3"/>
  </si>
  <si>
    <t>新たにリーダーとなった女性の状況</t>
    <phoneticPr fontId="3"/>
  </si>
  <si>
    <t>表５－５</t>
    <phoneticPr fontId="3"/>
  </si>
  <si>
    <t>管理職を目指す従業員を増やすための取り組み</t>
    <rPh sb="4" eb="6">
      <t>メザ</t>
    </rPh>
    <rPh sb="7" eb="10">
      <t>ジュウギョウイン</t>
    </rPh>
    <rPh sb="11" eb="12">
      <t>フ</t>
    </rPh>
    <phoneticPr fontId="3"/>
  </si>
  <si>
    <t>表５－６</t>
    <rPh sb="0" eb="1">
      <t>ヒョウ</t>
    </rPh>
    <phoneticPr fontId="3"/>
  </si>
  <si>
    <t>女性管理職およびリーダーを増やすための方法</t>
    <rPh sb="19" eb="21">
      <t>ホウホウ</t>
    </rPh>
    <phoneticPr fontId="3"/>
  </si>
  <si>
    <t>表５－７</t>
    <rPh sb="0" eb="1">
      <t>ヒョウ</t>
    </rPh>
    <phoneticPr fontId="3"/>
  </si>
  <si>
    <t>女性管理職およびリーダーが少ない理由</t>
    <phoneticPr fontId="3"/>
  </si>
  <si>
    <t>表５－８</t>
    <rPh sb="0" eb="1">
      <t>ヒョウ</t>
    </rPh>
    <phoneticPr fontId="3"/>
  </si>
  <si>
    <t>平均勤続年数の状況</t>
    <phoneticPr fontId="3"/>
  </si>
  <si>
    <t>（２）就業規則</t>
    <rPh sb="3" eb="7">
      <t>シュウギョウキソク</t>
    </rPh>
    <phoneticPr fontId="3"/>
  </si>
  <si>
    <t>表６</t>
    <rPh sb="0" eb="1">
      <t>ヒョウ</t>
    </rPh>
    <phoneticPr fontId="3"/>
  </si>
  <si>
    <t>就業規則の作成の有無</t>
    <rPh sb="0" eb="4">
      <t>シュウギョウキソク</t>
    </rPh>
    <rPh sb="5" eb="7">
      <t>サクセイ</t>
    </rPh>
    <rPh sb="8" eb="10">
      <t>ウム</t>
    </rPh>
    <phoneticPr fontId="3"/>
  </si>
  <si>
    <t>（３）労働時間・休日・休暇</t>
    <rPh sb="3" eb="7">
      <t>ロウドウジカン</t>
    </rPh>
    <rPh sb="8" eb="10">
      <t>キュウジツ</t>
    </rPh>
    <rPh sb="11" eb="13">
      <t>キュウカ</t>
    </rPh>
    <phoneticPr fontId="3"/>
  </si>
  <si>
    <t>表７</t>
    <rPh sb="0" eb="1">
      <t>ヒョウ</t>
    </rPh>
    <phoneticPr fontId="3"/>
  </si>
  <si>
    <t>週休制の状況</t>
    <rPh sb="0" eb="2">
      <t>シュウキュウ</t>
    </rPh>
    <rPh sb="2" eb="3">
      <t>セイ</t>
    </rPh>
    <rPh sb="4" eb="6">
      <t>ジョウキョウ</t>
    </rPh>
    <phoneticPr fontId="3"/>
  </si>
  <si>
    <t>表８</t>
    <rPh sb="0" eb="1">
      <t>ヒョウ</t>
    </rPh>
    <phoneticPr fontId="3"/>
  </si>
  <si>
    <t>所定外労働（残業）の状況</t>
    <phoneticPr fontId="3"/>
  </si>
  <si>
    <t>表９</t>
    <rPh sb="0" eb="1">
      <t>ヒョウ</t>
    </rPh>
    <phoneticPr fontId="3"/>
  </si>
  <si>
    <t>恒常的な所定外労働時間（残業）削減のための取組</t>
    <phoneticPr fontId="3"/>
  </si>
  <si>
    <t>表１０</t>
    <rPh sb="0" eb="1">
      <t>ヒョウ</t>
    </rPh>
    <phoneticPr fontId="3"/>
  </si>
  <si>
    <t>年次有給休暇の状況</t>
    <phoneticPr fontId="3"/>
  </si>
  <si>
    <t>表１１</t>
    <rPh sb="0" eb="1">
      <t>ヒョウ</t>
    </rPh>
    <phoneticPr fontId="3"/>
  </si>
  <si>
    <t>年次有給休暇取得促進のための取組</t>
    <phoneticPr fontId="3"/>
  </si>
  <si>
    <t>（４）非正規従業員の雇用管理</t>
    <rPh sb="3" eb="9">
      <t>ヒセイキジュウギョウイン</t>
    </rPh>
    <rPh sb="10" eb="14">
      <t>コヨウカンリ</t>
    </rPh>
    <phoneticPr fontId="3"/>
  </si>
  <si>
    <t>表１２－１</t>
    <phoneticPr fontId="3"/>
  </si>
  <si>
    <t>無期転換ルールに該当する非正規従業員の人数</t>
    <phoneticPr fontId="3"/>
  </si>
  <si>
    <t>表１２－２</t>
    <rPh sb="0" eb="1">
      <t>ヒョウ</t>
    </rPh>
    <phoneticPr fontId="3"/>
  </si>
  <si>
    <t>非正規従業員の正規従業員への転換実績（パートタイム労働者）</t>
    <rPh sb="25" eb="28">
      <t>ロウドウシャ</t>
    </rPh>
    <phoneticPr fontId="3"/>
  </si>
  <si>
    <t>表１２－３</t>
    <rPh sb="0" eb="1">
      <t>ヒョウ</t>
    </rPh>
    <phoneticPr fontId="3"/>
  </si>
  <si>
    <t>非正規従業員の正規従業員への転換実績（派遣労働者）</t>
    <rPh sb="19" eb="21">
      <t>ハケン</t>
    </rPh>
    <rPh sb="21" eb="24">
      <t>ロウドウシャ</t>
    </rPh>
    <phoneticPr fontId="3"/>
  </si>
  <si>
    <t>表１２－４</t>
    <rPh sb="0" eb="1">
      <t>ヒョウ</t>
    </rPh>
    <phoneticPr fontId="3"/>
  </si>
  <si>
    <t>非正規従業員の正規従業員への転換実績（その他）</t>
    <rPh sb="21" eb="22">
      <t>タ</t>
    </rPh>
    <phoneticPr fontId="3"/>
  </si>
  <si>
    <t>（５）育児・介護休業制度</t>
    <rPh sb="3" eb="5">
      <t>イクジ</t>
    </rPh>
    <rPh sb="6" eb="12">
      <t>カイゴキュウギョウセイド</t>
    </rPh>
    <phoneticPr fontId="3"/>
  </si>
  <si>
    <t>表１３－１</t>
    <rPh sb="0" eb="1">
      <t>ヒョウ</t>
    </rPh>
    <phoneticPr fontId="3"/>
  </si>
  <si>
    <t>育児休業制度の有無および利用できる期間（正規従業員）</t>
    <phoneticPr fontId="3"/>
  </si>
  <si>
    <t>表１３－２</t>
    <rPh sb="0" eb="1">
      <t>ヒョウ</t>
    </rPh>
    <phoneticPr fontId="3"/>
  </si>
  <si>
    <t>育児休業制度の有無および利用できる期間（パートタイム労働者）</t>
    <phoneticPr fontId="3"/>
  </si>
  <si>
    <t>表１４</t>
    <rPh sb="0" eb="1">
      <t>ヒョウ</t>
    </rPh>
    <phoneticPr fontId="3"/>
  </si>
  <si>
    <t>育児休業の取得状況</t>
    <phoneticPr fontId="3"/>
  </si>
  <si>
    <t>表１５－１</t>
    <rPh sb="0" eb="1">
      <t>ヒョウ</t>
    </rPh>
    <phoneticPr fontId="3"/>
  </si>
  <si>
    <t>育児休業を開始した者(開始予定の者も含む)の取得期間別内訳（男女計）</t>
  </si>
  <si>
    <t>表１５－２</t>
    <rPh sb="0" eb="1">
      <t>ヒョウ</t>
    </rPh>
    <phoneticPr fontId="3"/>
  </si>
  <si>
    <t>育児休業を開始した者(開始予定の者も含む)の取得期間別内訳（男）</t>
  </si>
  <si>
    <t>表１５－３</t>
    <rPh sb="0" eb="1">
      <t>ヒョウ</t>
    </rPh>
    <phoneticPr fontId="3"/>
  </si>
  <si>
    <t>育児休業を開始した者(開始予定の者も含む)の取得期間別内訳（女）</t>
  </si>
  <si>
    <t>表１５－４</t>
    <rPh sb="0" eb="1">
      <t>ヒョウ</t>
    </rPh>
    <phoneticPr fontId="3"/>
  </si>
  <si>
    <t>育児のための休暇取得者の取得期間別内訳（男女計）</t>
  </si>
  <si>
    <t>表１５－５</t>
    <rPh sb="0" eb="1">
      <t>ヒョウ</t>
    </rPh>
    <phoneticPr fontId="3"/>
  </si>
  <si>
    <t>育児のための休暇取得者の取得期間別内訳（男）</t>
  </si>
  <si>
    <t>表１５－６</t>
    <rPh sb="0" eb="1">
      <t>ヒョウ</t>
    </rPh>
    <phoneticPr fontId="3"/>
  </si>
  <si>
    <t>育児のための休暇取得者の取得期間別内訳（女）</t>
  </si>
  <si>
    <t>表１６－１</t>
    <rPh sb="0" eb="1">
      <t>ヒョウ</t>
    </rPh>
    <phoneticPr fontId="3"/>
  </si>
  <si>
    <t>育児休業制度を取得する際の課題（男）</t>
    <phoneticPr fontId="3"/>
  </si>
  <si>
    <t>表１６－２</t>
    <rPh sb="0" eb="1">
      <t>ヒョウ</t>
    </rPh>
    <phoneticPr fontId="3"/>
  </si>
  <si>
    <t>育児休業制度を取得する際の課題（女）</t>
    <phoneticPr fontId="3"/>
  </si>
  <si>
    <t>表１７</t>
    <rPh sb="0" eb="1">
      <t>ヒョウ</t>
    </rPh>
    <phoneticPr fontId="3"/>
  </si>
  <si>
    <t>妊娠または出産により退職した女性労働者</t>
    <phoneticPr fontId="3"/>
  </si>
  <si>
    <t>表１８－１</t>
    <rPh sb="0" eb="1">
      <t>ヒョウ</t>
    </rPh>
    <phoneticPr fontId="3"/>
  </si>
  <si>
    <t>育児・介護による退職者の再雇用制度の有無</t>
    <phoneticPr fontId="3"/>
  </si>
  <si>
    <t>表１８－２</t>
    <rPh sb="0" eb="1">
      <t>ヒョウ</t>
    </rPh>
    <phoneticPr fontId="3"/>
  </si>
  <si>
    <t>育児・介護による退職者の再雇用実績の有無</t>
    <phoneticPr fontId="3"/>
  </si>
  <si>
    <t>表１９－１</t>
    <rPh sb="0" eb="1">
      <t>ヒョウ</t>
    </rPh>
    <phoneticPr fontId="3"/>
  </si>
  <si>
    <t>介護休業制度の有無および利用できる期間（正規従業員）</t>
    <phoneticPr fontId="3"/>
  </si>
  <si>
    <t>表１９－２</t>
    <rPh sb="0" eb="1">
      <t>ヒョウ</t>
    </rPh>
    <phoneticPr fontId="3"/>
  </si>
  <si>
    <t>介護休業制度の有無および利用できる期間（パートタイム労働者）</t>
    <phoneticPr fontId="3"/>
  </si>
  <si>
    <t>表２０</t>
    <rPh sb="0" eb="1">
      <t>ヒョウ</t>
    </rPh>
    <phoneticPr fontId="3"/>
  </si>
  <si>
    <t>介護休業の取得状況</t>
    <phoneticPr fontId="3"/>
  </si>
  <si>
    <t>表２１－１</t>
    <rPh sb="0" eb="1">
      <t>ヒョウ</t>
    </rPh>
    <phoneticPr fontId="3"/>
  </si>
  <si>
    <t>介護休業より復職した者の取得期間別内訳（男女計）</t>
    <phoneticPr fontId="3"/>
  </si>
  <si>
    <t>表２１－２</t>
    <rPh sb="0" eb="1">
      <t>ヒョウ</t>
    </rPh>
    <phoneticPr fontId="3"/>
  </si>
  <si>
    <t>介護休業より復職した者の取得期間別内訳（男）</t>
    <phoneticPr fontId="3"/>
  </si>
  <si>
    <t>表２１－３</t>
    <rPh sb="0" eb="1">
      <t>ヒョウ</t>
    </rPh>
    <phoneticPr fontId="3"/>
  </si>
  <si>
    <t>介護休業より復職した者の取得期間別内訳（女）</t>
    <phoneticPr fontId="3"/>
  </si>
  <si>
    <t>（６）仕事と家庭の両立支援</t>
    <rPh sb="3" eb="5">
      <t>シゴト</t>
    </rPh>
    <rPh sb="6" eb="8">
      <t>カテイ</t>
    </rPh>
    <rPh sb="9" eb="13">
      <t>リョウリツシエン</t>
    </rPh>
    <phoneticPr fontId="3"/>
  </si>
  <si>
    <t>表２２</t>
    <rPh sb="0" eb="1">
      <t>ヒョウ</t>
    </rPh>
    <phoneticPr fontId="3"/>
  </si>
  <si>
    <t>育児のための勤務時間短縮等措置の制度の有無</t>
    <phoneticPr fontId="3"/>
  </si>
  <si>
    <t>表２３－１</t>
    <rPh sb="0" eb="1">
      <t>ヒョウ</t>
    </rPh>
    <phoneticPr fontId="3"/>
  </si>
  <si>
    <t>育児のための勤務時間短縮等措置の有無および利用できる期間（短時間勤務）</t>
    <phoneticPr fontId="3"/>
  </si>
  <si>
    <t>表２３－２</t>
    <rPh sb="0" eb="1">
      <t>ヒョウ</t>
    </rPh>
    <phoneticPr fontId="3"/>
  </si>
  <si>
    <t>育児のための勤務時間短縮等措置の有無および利用できる期間（フレックスタイム制利用者）</t>
    <phoneticPr fontId="3"/>
  </si>
  <si>
    <t>表２３－３</t>
    <rPh sb="0" eb="1">
      <t>ヒョウ</t>
    </rPh>
    <phoneticPr fontId="3"/>
  </si>
  <si>
    <t>育児のための勤務時間短縮等措置の有無および利用できる期間（始業・就業時刻の繰上・繰下）</t>
    <phoneticPr fontId="3"/>
  </si>
  <si>
    <t>表２３－４</t>
    <rPh sb="0" eb="1">
      <t>ヒョウ</t>
    </rPh>
    <phoneticPr fontId="3"/>
  </si>
  <si>
    <t>育児のための勤務時間短縮等措置の有無および利用できる期間（所定外労働の免除）</t>
    <phoneticPr fontId="3"/>
  </si>
  <si>
    <t>表２３－５</t>
    <rPh sb="0" eb="1">
      <t>ヒョウ</t>
    </rPh>
    <phoneticPr fontId="3"/>
  </si>
  <si>
    <t>育児のための勤務時間短縮等措置の有無および利用できる期間（在宅勤務）</t>
    <phoneticPr fontId="3"/>
  </si>
  <si>
    <t>表２３－６</t>
    <rPh sb="0" eb="1">
      <t>ヒョウ</t>
    </rPh>
    <phoneticPr fontId="3"/>
  </si>
  <si>
    <t>育児のための勤務時間短縮等措置の有無および利用できる期間（事業所内託児施設）</t>
    <phoneticPr fontId="3"/>
  </si>
  <si>
    <t>表２３－７</t>
    <rPh sb="0" eb="1">
      <t>ヒョウ</t>
    </rPh>
    <phoneticPr fontId="3"/>
  </si>
  <si>
    <t>育児のための勤務時間短縮等措置の有無および利用できる期間（費用援助）</t>
    <phoneticPr fontId="3"/>
  </si>
  <si>
    <t>表２３－８</t>
    <rPh sb="0" eb="1">
      <t>ヒョウ</t>
    </rPh>
    <phoneticPr fontId="3"/>
  </si>
  <si>
    <t>育児のための勤務時間短縮等措置の有無および利用できる期間（１歳以上の子の育休）</t>
    <phoneticPr fontId="3"/>
  </si>
  <si>
    <t>表２４－１</t>
    <rPh sb="0" eb="1">
      <t>ヒョウ</t>
    </rPh>
    <phoneticPr fontId="3"/>
  </si>
  <si>
    <t>育児のための勤務時間短縮等措置の利用状況（短時間勤務利用者）</t>
    <phoneticPr fontId="3"/>
  </si>
  <si>
    <t>表２４－２</t>
    <rPh sb="0" eb="1">
      <t>ヒョウ</t>
    </rPh>
    <phoneticPr fontId="3"/>
  </si>
  <si>
    <t>育児のための勤務時間短縮等措置の利用状況（フレックスタイム制利用者）</t>
    <phoneticPr fontId="3"/>
  </si>
  <si>
    <t>表２４－３</t>
    <rPh sb="0" eb="1">
      <t>ヒョウ</t>
    </rPh>
    <phoneticPr fontId="3"/>
  </si>
  <si>
    <t>育児のための勤務時間短縮等措置の利用状況（始業・就業時刻の繰上・繰下）</t>
    <phoneticPr fontId="3"/>
  </si>
  <si>
    <t>表２４－４</t>
    <rPh sb="0" eb="1">
      <t>ヒョウ</t>
    </rPh>
    <phoneticPr fontId="3"/>
  </si>
  <si>
    <t>育児のための勤務時間短縮等措置の利用状況（所定外労働の免除）</t>
    <phoneticPr fontId="3"/>
  </si>
  <si>
    <t>表２４－５</t>
    <rPh sb="0" eb="1">
      <t>ヒョウ</t>
    </rPh>
    <phoneticPr fontId="3"/>
  </si>
  <si>
    <t>育児のための勤務時間短縮等措置の利用状況（在宅勤務）</t>
    <phoneticPr fontId="3"/>
  </si>
  <si>
    <t>表２４－６</t>
    <rPh sb="0" eb="1">
      <t>ヒョウ</t>
    </rPh>
    <phoneticPr fontId="3"/>
  </si>
  <si>
    <t>育児のための勤務時間短縮等措置の利用状況（事業所内託児施設）</t>
    <phoneticPr fontId="3"/>
  </si>
  <si>
    <t>表２４－７</t>
    <rPh sb="0" eb="1">
      <t>ヒョウ</t>
    </rPh>
    <phoneticPr fontId="3"/>
  </si>
  <si>
    <t>育児のための勤務時間短縮等措置の利用状況（費用援助）</t>
    <phoneticPr fontId="3"/>
  </si>
  <si>
    <t>表２５</t>
    <rPh sb="0" eb="1">
      <t>ヒョウ</t>
    </rPh>
    <phoneticPr fontId="3"/>
  </si>
  <si>
    <t>勤務時間短縮制度等の課題</t>
    <phoneticPr fontId="3"/>
  </si>
  <si>
    <t>表２６</t>
    <rPh sb="0" eb="1">
      <t>ヒョウ</t>
    </rPh>
    <phoneticPr fontId="3"/>
  </si>
  <si>
    <t>子の看護休暇制度の有無、賃金の取扱い等</t>
    <phoneticPr fontId="3"/>
  </si>
  <si>
    <t>（７）男女雇用機会均等関係</t>
    <rPh sb="3" eb="5">
      <t>ダンジョ</t>
    </rPh>
    <rPh sb="5" eb="7">
      <t>コヨウ</t>
    </rPh>
    <rPh sb="7" eb="13">
      <t>キカイキントウカンケイ</t>
    </rPh>
    <phoneticPr fontId="3"/>
  </si>
  <si>
    <t>表２７－１</t>
    <rPh sb="0" eb="1">
      <t>ヒョウ</t>
    </rPh>
    <phoneticPr fontId="3"/>
  </si>
  <si>
    <t>ポジティブ・アクションの取組状況</t>
    <phoneticPr fontId="3"/>
  </si>
  <si>
    <t>表２７－２</t>
    <rPh sb="0" eb="1">
      <t>ヒョウ</t>
    </rPh>
    <phoneticPr fontId="3"/>
  </si>
  <si>
    <t>　　　　　　同上　　　　　　　　　</t>
    <phoneticPr fontId="3"/>
  </si>
  <si>
    <t>（８）高年齢者雇用関係</t>
    <rPh sb="3" eb="7">
      <t>コウネンレイシャ</t>
    </rPh>
    <rPh sb="7" eb="9">
      <t>コヨウ</t>
    </rPh>
    <rPh sb="9" eb="11">
      <t>カンケイ</t>
    </rPh>
    <phoneticPr fontId="3"/>
  </si>
  <si>
    <t>表２８－１</t>
    <rPh sb="0" eb="1">
      <t>ヒョウ</t>
    </rPh>
    <phoneticPr fontId="3"/>
  </si>
  <si>
    <t>高年齢者の採用および雇用拡大の検討状況</t>
    <phoneticPr fontId="3"/>
  </si>
  <si>
    <t>表２８－２</t>
    <rPh sb="0" eb="1">
      <t>ヒョウ</t>
    </rPh>
    <phoneticPr fontId="3"/>
  </si>
  <si>
    <t>高年齢者採用時の業務内容</t>
    <phoneticPr fontId="3"/>
  </si>
  <si>
    <t>（９）人材育成関係</t>
    <rPh sb="3" eb="9">
      <t>ジンザイイクセイカンケイ</t>
    </rPh>
    <phoneticPr fontId="3"/>
  </si>
  <si>
    <t>表２９</t>
    <rPh sb="0" eb="1">
      <t>ヒョウ</t>
    </rPh>
    <phoneticPr fontId="3"/>
  </si>
  <si>
    <t>人材育成・従業員キャリアアップ支援として実施しているもの</t>
    <phoneticPr fontId="3"/>
  </si>
  <si>
    <t>表３０－１</t>
    <rPh sb="0" eb="1">
      <t>ヒョウ</t>
    </rPh>
    <phoneticPr fontId="3"/>
  </si>
  <si>
    <t>教育訓練に関する国等の助成金活用の有無</t>
    <phoneticPr fontId="3"/>
  </si>
  <si>
    <t>表３０－２</t>
    <rPh sb="0" eb="1">
      <t>ヒョウ</t>
    </rPh>
    <phoneticPr fontId="3"/>
  </si>
  <si>
    <t>国等の助成金を活用していない事業所の活用していない理由</t>
    <phoneticPr fontId="3"/>
  </si>
  <si>
    <t>表３１－１</t>
    <rPh sb="0" eb="1">
      <t>ヒョウ</t>
    </rPh>
    <phoneticPr fontId="3"/>
  </si>
  <si>
    <t>高度教育の必要性の有無　</t>
    <phoneticPr fontId="3"/>
  </si>
  <si>
    <t>表３１－２</t>
    <rPh sb="0" eb="1">
      <t>ヒョウ</t>
    </rPh>
    <phoneticPr fontId="3"/>
  </si>
  <si>
    <t>高度教育の必要性を感じる分野</t>
    <phoneticPr fontId="3"/>
  </si>
  <si>
    <t>（１０）多様な人材の活用関係</t>
    <rPh sb="4" eb="6">
      <t>タヨウ</t>
    </rPh>
    <rPh sb="7" eb="9">
      <t>ジンザイ</t>
    </rPh>
    <rPh sb="10" eb="12">
      <t>カツヨウ</t>
    </rPh>
    <rPh sb="12" eb="14">
      <t>カンケイ</t>
    </rPh>
    <phoneticPr fontId="3"/>
  </si>
  <si>
    <t>表３２－１</t>
    <rPh sb="0" eb="1">
      <t>ヒョウ</t>
    </rPh>
    <phoneticPr fontId="3"/>
  </si>
  <si>
    <t xml:space="preserve">外国人労働者の雇用状況（在留資格の種別） </t>
    <phoneticPr fontId="3"/>
  </si>
  <si>
    <t>表３２－２</t>
    <rPh sb="0" eb="1">
      <t>ヒョウ</t>
    </rPh>
    <phoneticPr fontId="3"/>
  </si>
  <si>
    <t xml:space="preserve">外国人労働者の今後の雇用予定 </t>
    <phoneticPr fontId="3"/>
  </si>
  <si>
    <t>表３２－３</t>
    <phoneticPr fontId="3"/>
  </si>
  <si>
    <t>外国人労働者の雇用に関する課題</t>
    <phoneticPr fontId="3"/>
  </si>
  <si>
    <t>表３２－４</t>
    <phoneticPr fontId="3"/>
  </si>
  <si>
    <t>外国人労働者の雇用予定・検討における課題</t>
    <phoneticPr fontId="3"/>
  </si>
  <si>
    <t>表３２－５</t>
    <phoneticPr fontId="3"/>
  </si>
  <si>
    <t>育成就労制度の認知度</t>
    <phoneticPr fontId="3"/>
  </si>
  <si>
    <t>（１１）働き方改革関係</t>
    <rPh sb="4" eb="5">
      <t>ハタラ</t>
    </rPh>
    <rPh sb="6" eb="9">
      <t>カタカイカク</t>
    </rPh>
    <rPh sb="9" eb="11">
      <t>カンケイ</t>
    </rPh>
    <phoneticPr fontId="3"/>
  </si>
  <si>
    <t>表３３－１</t>
    <rPh sb="0" eb="1">
      <t>ヒョウ</t>
    </rPh>
    <phoneticPr fontId="3"/>
  </si>
  <si>
    <t>導入を検討している、検討したいと考える働き方</t>
    <phoneticPr fontId="3"/>
  </si>
  <si>
    <t>表３３－２</t>
    <rPh sb="0" eb="1">
      <t>ヒョウ</t>
    </rPh>
    <phoneticPr fontId="3"/>
  </si>
  <si>
    <t>多様な働き方の導入における課題</t>
    <phoneticPr fontId="3"/>
  </si>
  <si>
    <t>表３３－３</t>
    <rPh sb="0" eb="1">
      <t>ヒョウ</t>
    </rPh>
    <phoneticPr fontId="3"/>
  </si>
  <si>
    <t>テレワーク（在宅勤務）導入の有無</t>
    <phoneticPr fontId="3"/>
  </si>
  <si>
    <t>表３４－１</t>
    <rPh sb="0" eb="1">
      <t>ヒョウ</t>
    </rPh>
    <phoneticPr fontId="3"/>
  </si>
  <si>
    <t>所定労働時間、勤務地、職種・職務を限定した勤務の利用可能状況</t>
    <rPh sb="24" eb="30">
      <t>リヨウカノウジョウキョウ</t>
    </rPh>
    <phoneticPr fontId="3"/>
  </si>
  <si>
    <t>表３４－２</t>
    <phoneticPr fontId="3"/>
  </si>
  <si>
    <t>所定労働時間、勤務地、職種・職務を限定した勤務の利用状況</t>
    <rPh sb="21" eb="23">
      <t>キンム</t>
    </rPh>
    <rPh sb="24" eb="28">
      <t>リヨウジョウキョウ</t>
    </rPh>
    <phoneticPr fontId="3"/>
  </si>
  <si>
    <t>表３５－１</t>
    <phoneticPr fontId="3"/>
  </si>
  <si>
    <t>ウェルビーイング経営導入の有無</t>
    <phoneticPr fontId="3"/>
  </si>
  <si>
    <t>表３５－２</t>
    <phoneticPr fontId="3"/>
  </si>
  <si>
    <t>ウェルビーイング経営における取り組みの成果として感じるもの、期待するもの</t>
    <phoneticPr fontId="3"/>
  </si>
  <si>
    <t>表３５－３</t>
    <phoneticPr fontId="3"/>
  </si>
  <si>
    <t>ウェルビーイング経営を実施していない理由</t>
    <phoneticPr fontId="3"/>
  </si>
  <si>
    <t>表３６</t>
    <phoneticPr fontId="3"/>
  </si>
  <si>
    <t>エンゲージメント調査実施の有無</t>
    <phoneticPr fontId="3"/>
  </si>
  <si>
    <t>（１２）雇用関係</t>
    <rPh sb="4" eb="6">
      <t>コヨウ</t>
    </rPh>
    <rPh sb="6" eb="8">
      <t>カンケイ</t>
    </rPh>
    <phoneticPr fontId="3"/>
  </si>
  <si>
    <t>表３７－１</t>
    <rPh sb="0" eb="1">
      <t>ヒョウ</t>
    </rPh>
    <phoneticPr fontId="3"/>
  </si>
  <si>
    <t>公正採用選考人権啓発推進員の有無</t>
    <phoneticPr fontId="3"/>
  </si>
  <si>
    <t>表３７－２</t>
    <rPh sb="0" eb="1">
      <t>ヒョウ</t>
    </rPh>
    <phoneticPr fontId="3"/>
  </si>
  <si>
    <t>公正採用選考人権啓発推進員選任に関する研修会への参加の有無</t>
    <phoneticPr fontId="3"/>
  </si>
  <si>
    <t>表３８－１</t>
    <phoneticPr fontId="3"/>
  </si>
  <si>
    <t>賃上げ実施の有無</t>
    <rPh sb="0" eb="2">
      <t>チンア</t>
    </rPh>
    <rPh sb="3" eb="5">
      <t>ジッシ</t>
    </rPh>
    <rPh sb="6" eb="8">
      <t>ウム</t>
    </rPh>
    <phoneticPr fontId="3"/>
  </si>
  <si>
    <t>表３８－２</t>
    <phoneticPr fontId="3"/>
  </si>
  <si>
    <t>賃上げ実施事業所における賃上げ幅の昨年度比較</t>
    <rPh sb="0" eb="2">
      <t>チンア</t>
    </rPh>
    <rPh sb="3" eb="8">
      <t>ジッシジギョウショ</t>
    </rPh>
    <rPh sb="12" eb="14">
      <t>チンア</t>
    </rPh>
    <rPh sb="15" eb="16">
      <t>ハバ</t>
    </rPh>
    <rPh sb="17" eb="22">
      <t>サクネンドヒカク</t>
    </rPh>
    <phoneticPr fontId="3"/>
  </si>
  <si>
    <t>表３８－３</t>
    <rPh sb="0" eb="1">
      <t>ヒョウ</t>
    </rPh>
    <phoneticPr fontId="3"/>
  </si>
  <si>
    <t>賃上げ実施事業所における実施理由</t>
    <rPh sb="0" eb="2">
      <t>チンア</t>
    </rPh>
    <rPh sb="3" eb="8">
      <t>ジッシジギョウショ</t>
    </rPh>
    <rPh sb="12" eb="16">
      <t>ジッシリユウ</t>
    </rPh>
    <phoneticPr fontId="3"/>
  </si>
  <si>
    <t>表３８－４</t>
    <rPh sb="0" eb="1">
      <t>ヒョウ</t>
    </rPh>
    <phoneticPr fontId="3"/>
  </si>
  <si>
    <t>賃上げの課題</t>
    <rPh sb="0" eb="2">
      <t>チンア</t>
    </rPh>
    <rPh sb="4" eb="6">
      <t>カダイ</t>
    </rPh>
    <phoneticPr fontId="3"/>
  </si>
  <si>
    <t>表１　回答事業所における各雇用形態の有無</t>
    <rPh sb="0" eb="1">
      <t>ﾋｮｳ</t>
    </rPh>
    <phoneticPr fontId="3" type="halfwidthKatakana"/>
  </si>
  <si>
    <t>１段目：事業所数</t>
    <rPh sb="1" eb="3">
      <t>ﾀﾞﾝﾒ</t>
    </rPh>
    <rPh sb="4" eb="7">
      <t>ｼﾞｷﾞｮｳｼｮ</t>
    </rPh>
    <rPh sb="7" eb="8">
      <t>ｽｳ</t>
    </rPh>
    <phoneticPr fontId="3" type="halfwidthKatakana"/>
  </si>
  <si>
    <t>２段目：総計（事業所数）に対する割合</t>
    <rPh sb="1" eb="3">
      <t>ﾀﾞﾝﾒ</t>
    </rPh>
    <rPh sb="4" eb="6">
      <t>ｿｳｹｲ</t>
    </rPh>
    <rPh sb="7" eb="10">
      <t>ｼﾞｷﾞｮｳｼｮ</t>
    </rPh>
    <rPh sb="10" eb="11">
      <t>ｽｳ</t>
    </rPh>
    <rPh sb="13" eb="14">
      <t>ﾀｲ</t>
    </rPh>
    <rPh sb="16" eb="18">
      <t>ﾜﾘｱｲ</t>
    </rPh>
    <phoneticPr fontId="3" type="halfwidthKatakana"/>
  </si>
  <si>
    <t>３段目：男性のいる事業所、女性のいる事業所ごとでの構成比</t>
    <rPh sb="1" eb="3">
      <t>ﾀﾞﾝﾒ</t>
    </rPh>
    <rPh sb="4" eb="6">
      <t>ﾀﾞﾝｾｲ</t>
    </rPh>
    <rPh sb="9" eb="12">
      <t>ｼﾞｷﾞｮｳｼｮ</t>
    </rPh>
    <rPh sb="13" eb="15">
      <t>ｼﾞｮｾｲ</t>
    </rPh>
    <rPh sb="18" eb="21">
      <t>ｼﾞｷﾞｮｳｼｮ</t>
    </rPh>
    <rPh sb="25" eb="28">
      <t>ｺｳｾｲﾋ</t>
    </rPh>
    <phoneticPr fontId="3" type="halfwidthKatakana"/>
  </si>
  <si>
    <t>（単位：社、％）</t>
    <rPh sb="1" eb="3">
      <t>ﾀﾝｲ</t>
    </rPh>
    <rPh sb="4" eb="5">
      <t>ｼｬ</t>
    </rPh>
    <phoneticPr fontId="3" type="halfwidthKatakana"/>
  </si>
  <si>
    <t xml:space="preserve"> 総 計</t>
    <phoneticPr fontId="3" type="halfwidthKatakana"/>
  </si>
  <si>
    <t>　男性のいる事業所</t>
    <phoneticPr fontId="3" type="halfwidthKatakana"/>
  </si>
  <si>
    <t>　女性のいる事業所</t>
    <phoneticPr fontId="3" type="halfwidthKatakana"/>
  </si>
  <si>
    <t>正規従業員のいる事業所</t>
    <phoneticPr fontId="3" type="halfwidthKatakana"/>
  </si>
  <si>
    <t>非正規従業員のいる事業所</t>
    <rPh sb="0" eb="1">
      <t>ﾋ</t>
    </rPh>
    <phoneticPr fontId="3" type="halfwidthKatakana"/>
  </si>
  <si>
    <t>非正規従業員の雇用形態区分</t>
    <rPh sb="0" eb="1">
      <t>ﾋ</t>
    </rPh>
    <rPh sb="1" eb="3">
      <t>ｾｲｷ</t>
    </rPh>
    <rPh sb="3" eb="6">
      <t>ｼﾞｭｳｷﾞｮｳｲﾝ</t>
    </rPh>
    <rPh sb="7" eb="9">
      <t>ｺﾖｳ</t>
    </rPh>
    <rPh sb="9" eb="11">
      <t>ｹｲﾀｲ</t>
    </rPh>
    <rPh sb="11" eb="13">
      <t>ｸﾌﾞﾝ</t>
    </rPh>
    <phoneticPr fontId="3" type="halfwidthKatakana"/>
  </si>
  <si>
    <t>パートタイム労働者のいる事業所</t>
    <rPh sb="6" eb="9">
      <t>ﾛｳﾄﾞｳｼｬ</t>
    </rPh>
    <rPh sb="12" eb="15">
      <t>ｼﾞｷﾞｮｳｼｮ</t>
    </rPh>
    <phoneticPr fontId="3" type="halfwidthKatakana"/>
  </si>
  <si>
    <t>派遣従業員のいる事業所</t>
    <rPh sb="0" eb="2">
      <t>ﾊｹﾝ</t>
    </rPh>
    <rPh sb="2" eb="5">
      <t>ｼﾞｭｳｷﾞｮｳｲﾝ</t>
    </rPh>
    <rPh sb="8" eb="11">
      <t>ｼﾞｷﾞｮｳｼｮ</t>
    </rPh>
    <phoneticPr fontId="3" type="halfwidthKatakana"/>
  </si>
  <si>
    <r>
      <t>その他</t>
    </r>
    <r>
      <rPr>
        <sz val="8"/>
        <rFont val="ＭＳ Ｐ明朝"/>
        <family val="1"/>
        <charset val="128"/>
      </rPr>
      <t>(※)</t>
    </r>
    <r>
      <rPr>
        <sz val="11"/>
        <rFont val="ＭＳ Ｐ明朝"/>
        <family val="1"/>
        <charset val="128"/>
      </rPr>
      <t>のいる事業所</t>
    </r>
    <rPh sb="2" eb="3">
      <t>ﾀ</t>
    </rPh>
    <rPh sb="9" eb="12">
      <t>ｼﾞｷﾞｮｳｼｮ</t>
    </rPh>
    <phoneticPr fontId="3" type="halfwidthKatakana"/>
  </si>
  <si>
    <t>1日および1週の所定労働時間（日数）が正規従業員と同じ者のいる事業所</t>
    <rPh sb="1" eb="2">
      <t>ﾆﾁ</t>
    </rPh>
    <rPh sb="6" eb="7">
      <t>ｼｭｳ</t>
    </rPh>
    <rPh sb="8" eb="10">
      <t>ｼｮﾃｲ</t>
    </rPh>
    <rPh sb="10" eb="12">
      <t>ﾛｳﾄﾞｳ</t>
    </rPh>
    <rPh sb="12" eb="14">
      <t>ｼﾞｶﾝ</t>
    </rPh>
    <rPh sb="15" eb="17">
      <t>ﾆｯｽｳ</t>
    </rPh>
    <rPh sb="19" eb="21">
      <t>ｾｲｷ</t>
    </rPh>
    <rPh sb="21" eb="24">
      <t>ｼﾞｭｳｷﾞｮｳｲﾝ</t>
    </rPh>
    <rPh sb="25" eb="26">
      <t>ｵﾅ</t>
    </rPh>
    <rPh sb="27" eb="28">
      <t>ﾓﾉ</t>
    </rPh>
    <rPh sb="31" eb="34">
      <t>ｼﾞｷﾞｮｳｼｮ</t>
    </rPh>
    <phoneticPr fontId="3" type="halfwidthKatakana"/>
  </si>
  <si>
    <t>1日または1週の所定労働時間（日数）が正規従業員より短い者のいる事業所</t>
    <rPh sb="1" eb="2">
      <t>ﾆﾁ</t>
    </rPh>
    <rPh sb="6" eb="7">
      <t>ｼｭｳ</t>
    </rPh>
    <rPh sb="8" eb="10">
      <t>ｼｮﾃｲ</t>
    </rPh>
    <rPh sb="10" eb="12">
      <t>ﾛｳﾄﾞｳ</t>
    </rPh>
    <rPh sb="12" eb="14">
      <t>ｼﾞｶﾝ</t>
    </rPh>
    <rPh sb="15" eb="17">
      <t>ﾆｯｽｳ</t>
    </rPh>
    <rPh sb="19" eb="21">
      <t>ｾｲｷ</t>
    </rPh>
    <rPh sb="21" eb="24">
      <t>ｼﾞｭｳｷﾞｮｳｲﾝ</t>
    </rPh>
    <rPh sb="26" eb="27">
      <t>ﾐｼﾞｶ</t>
    </rPh>
    <rPh sb="28" eb="29">
      <t>ﾓﾉ</t>
    </rPh>
    <rPh sb="32" eb="35">
      <t>ｼﾞｷﾞｮｳｼｮ</t>
    </rPh>
    <phoneticPr fontId="3" type="halfwidthKatakana"/>
  </si>
  <si>
    <t>計</t>
    <rPh sb="0" eb="1">
      <t>ｹｲ</t>
    </rPh>
    <phoneticPr fontId="3" type="halfwidthKatakana"/>
  </si>
  <si>
    <t>産業</t>
    <phoneticPr fontId="3" type="halfwidthKatakana"/>
  </si>
  <si>
    <t>建設業</t>
  </si>
  <si>
    <t>製造業</t>
  </si>
  <si>
    <t>運輸・通信業、
電気・ガス・水道業</t>
    <phoneticPr fontId="3" type="halfwidthKatakana"/>
  </si>
  <si>
    <t>卸売業・小売業</t>
    <rPh sb="2" eb="3">
      <t>ｷﾞｮｳ</t>
    </rPh>
    <rPh sb="6" eb="7">
      <t>ｷﾞｮｳ</t>
    </rPh>
    <phoneticPr fontId="3" type="halfwidthKatakana"/>
  </si>
  <si>
    <t>金融業・保険業</t>
    <rPh sb="2" eb="3">
      <t>ｷﾞｮｳ</t>
    </rPh>
    <phoneticPr fontId="3" type="halfwidthKatakana"/>
  </si>
  <si>
    <t>サービス業</t>
  </si>
  <si>
    <t>企業規模</t>
    <rPh sb="0" eb="2">
      <t>ｷｷﾞｮｳ</t>
    </rPh>
    <rPh sb="2" eb="4">
      <t>ｷﾎﾞ</t>
    </rPh>
    <phoneticPr fontId="3" type="halfwidthKatakana"/>
  </si>
  <si>
    <t>9人以下</t>
    <rPh sb="2" eb="4">
      <t>ｲｶ</t>
    </rPh>
    <phoneticPr fontId="3" type="halfwidthKatakana"/>
  </si>
  <si>
    <t>10～29人</t>
    <phoneticPr fontId="3" type="halfwidthKatakana"/>
  </si>
  <si>
    <t>30～49人</t>
    <phoneticPr fontId="3" type="halfwidthKatakana"/>
  </si>
  <si>
    <t>50～99人</t>
    <phoneticPr fontId="3" type="halfwidthKatakana"/>
  </si>
  <si>
    <t>100～299人</t>
  </si>
  <si>
    <t>300人以上</t>
    <rPh sb="4" eb="6">
      <t>ｲｼﾞｮｳ</t>
    </rPh>
    <phoneticPr fontId="3" type="halfwidthKatakana"/>
  </si>
  <si>
    <t>（再掲）</t>
    <rPh sb="1" eb="2">
      <t>サイ</t>
    </rPh>
    <rPh sb="2" eb="3">
      <t>ケイ</t>
    </rPh>
    <phoneticPr fontId="3"/>
  </si>
  <si>
    <t>10～299人</t>
  </si>
  <si>
    <t>30人以上</t>
    <rPh sb="3" eb="5">
      <t>イジョウ</t>
    </rPh>
    <phoneticPr fontId="3"/>
  </si>
  <si>
    <t>※その他の非正規従業員･･･嘱託従業員、他企業からの出向従業員、臨時的雇用者、アルバイト等</t>
    <rPh sb="3" eb="4">
      <t>ﾀ</t>
    </rPh>
    <rPh sb="5" eb="6">
      <t>ﾋ</t>
    </rPh>
    <rPh sb="6" eb="8">
      <t>ｾｲｷ</t>
    </rPh>
    <rPh sb="8" eb="11">
      <t>ｼﾞｭｳｷﾞｮｳｲﾝ</t>
    </rPh>
    <rPh sb="14" eb="16">
      <t>ｼｮｸﾀｸ</t>
    </rPh>
    <rPh sb="16" eb="19">
      <t>ｼﾞｭｳｷﾞｮｳｲﾝ</t>
    </rPh>
    <rPh sb="20" eb="23">
      <t>ﾀｷｷﾞｮｳ</t>
    </rPh>
    <rPh sb="26" eb="28">
      <t>ｼｭｯｺｳ</t>
    </rPh>
    <rPh sb="28" eb="31">
      <t>ｼﾞｭｳｷﾞｮｳｲﾝ</t>
    </rPh>
    <rPh sb="32" eb="35">
      <t>ﾘﾝｼﾞﾃｷ</t>
    </rPh>
    <rPh sb="35" eb="38">
      <t>ｺﾖｳｼｬ</t>
    </rPh>
    <rPh sb="44" eb="45">
      <t>ﾄｳ</t>
    </rPh>
    <phoneticPr fontId="3" type="halfwidthKatakana"/>
  </si>
  <si>
    <t>企業規模別事業所数計</t>
    <rPh sb="0" eb="2">
      <t>ｷｷﾞｮｳ</t>
    </rPh>
    <rPh sb="2" eb="4">
      <t>ｷﾎﾞ</t>
    </rPh>
    <rPh sb="4" eb="5">
      <t>ﾍﾞﾂ</t>
    </rPh>
    <rPh sb="5" eb="8">
      <t>ｼﾞｷﾞｮｳｼｮ</t>
    </rPh>
    <rPh sb="8" eb="9">
      <t>ｽｳ</t>
    </rPh>
    <rPh sb="9" eb="10">
      <t>ｹｲ</t>
    </rPh>
    <phoneticPr fontId="3" type="halfwidthKatakana"/>
  </si>
  <si>
    <t>　/総事業所数計</t>
    <rPh sb="2" eb="3">
      <t>ｿｳ</t>
    </rPh>
    <rPh sb="3" eb="6">
      <t>ｼﾞｷﾞｮｳｼｮ</t>
    </rPh>
    <rPh sb="6" eb="7">
      <t>ｽｳ</t>
    </rPh>
    <rPh sb="7" eb="8">
      <t>ｹｲ</t>
    </rPh>
    <phoneticPr fontId="3" type="halfwidthKatakana"/>
  </si>
  <si>
    <t>　/小計事業所数</t>
    <rPh sb="2" eb="4">
      <t>ｼｮｳｹｲ</t>
    </rPh>
    <rPh sb="4" eb="7">
      <t>ｼﾞｷﾞｮｳｼｮ</t>
    </rPh>
    <rPh sb="7" eb="8">
      <t>ｽｳ</t>
    </rPh>
    <phoneticPr fontId="3" type="halfwidthKatakana"/>
  </si>
  <si>
    <t>再掲</t>
    <rPh sb="0" eb="2">
      <t>ｻｲｹｲ</t>
    </rPh>
    <phoneticPr fontId="3" type="halfwidthKatakana"/>
  </si>
  <si>
    <t>上記チェック（ゼロならOK）</t>
    <rPh sb="0" eb="1">
      <t>ｳｴ</t>
    </rPh>
    <rPh sb="1" eb="2">
      <t>ｷ</t>
    </rPh>
    <phoneticPr fontId="3" type="halfwidthKatakana"/>
  </si>
  <si>
    <t>表２　回答事業所における従業員の雇用形態別内訳</t>
    <rPh sb="16" eb="18">
      <t>ｺﾖｳ</t>
    </rPh>
    <rPh sb="18" eb="20">
      <t>ｹｲﾀｲ</t>
    </rPh>
    <rPh sb="20" eb="21">
      <t>ﾍﾞﾂ</t>
    </rPh>
    <phoneticPr fontId="3" type="halfwidthKatakana"/>
  </si>
  <si>
    <t>１段目：事業所数または人数</t>
    <rPh sb="1" eb="3">
      <t>ﾀﾞﾝﾒ</t>
    </rPh>
    <rPh sb="4" eb="7">
      <t>ｼﾞｷﾞｮｳｼｮ</t>
    </rPh>
    <rPh sb="7" eb="8">
      <t>ｶｽﾞ</t>
    </rPh>
    <rPh sb="11" eb="13">
      <t>ﾆﾝｽﾞｳ</t>
    </rPh>
    <phoneticPr fontId="3" type="halfwidthKatakana"/>
  </si>
  <si>
    <t>２段目：従業員数（総数）に対する割合</t>
    <rPh sb="1" eb="3">
      <t>ﾀﾞﾝﾒ</t>
    </rPh>
    <rPh sb="4" eb="6">
      <t>ｼﾞｭｳｷﾞｮｳ</t>
    </rPh>
    <rPh sb="6" eb="8">
      <t>ｲﾝｽｳ</t>
    </rPh>
    <rPh sb="9" eb="11">
      <t>ｿｳｽｳ</t>
    </rPh>
    <rPh sb="13" eb="14">
      <t>ﾀｲ</t>
    </rPh>
    <rPh sb="16" eb="18">
      <t>ﾜﾘｱｲ</t>
    </rPh>
    <phoneticPr fontId="3" type="halfwidthKatakana"/>
  </si>
  <si>
    <t>３段目：男女別従業員数（総数）に対する割合</t>
    <rPh sb="1" eb="3">
      <t>ﾀﾞﾝﾒ</t>
    </rPh>
    <rPh sb="4" eb="6">
      <t>ﾀﾞﾝｼﾞｮ</t>
    </rPh>
    <rPh sb="6" eb="7">
      <t>ﾍﾞﾂ</t>
    </rPh>
    <rPh sb="7" eb="10">
      <t>ｼﾞｭｳｷﾞｮｳｲﾝ</t>
    </rPh>
    <rPh sb="10" eb="11">
      <t>ｽｳ</t>
    </rPh>
    <rPh sb="12" eb="14">
      <t>ｿｳｽｳ</t>
    </rPh>
    <rPh sb="16" eb="17">
      <t>ﾀｲ</t>
    </rPh>
    <rPh sb="19" eb="21">
      <t>ﾜﾘｱｲ</t>
    </rPh>
    <phoneticPr fontId="3" type="halfwidthKatakana"/>
  </si>
  <si>
    <t>（単位：社、人、％）</t>
    <rPh sb="1" eb="3">
      <t>ﾀﾝｲ</t>
    </rPh>
    <rPh sb="4" eb="5">
      <t>ｼｬ</t>
    </rPh>
    <rPh sb="6" eb="7">
      <t>ﾆﾝ</t>
    </rPh>
    <phoneticPr fontId="3" type="halfwidthKatakana"/>
  </si>
  <si>
    <t>回答
事業所数</t>
    <rPh sb="0" eb="2">
      <t>ｶｲﾄｳ</t>
    </rPh>
    <rPh sb="3" eb="6">
      <t>ｼﾞｷﾞｮｳｼｮ</t>
    </rPh>
    <phoneticPr fontId="3" type="halfwidthKatakana"/>
  </si>
  <si>
    <t>従業員数
（総数）</t>
    <rPh sb="6" eb="8">
      <t>ｿｳｽｳ</t>
    </rPh>
    <phoneticPr fontId="3" type="halfwidthKatakana"/>
  </si>
  <si>
    <t>正規
従業員</t>
    <phoneticPr fontId="3" type="halfwidthKatakana"/>
  </si>
  <si>
    <t>非正規
従業員</t>
    <phoneticPr fontId="3" type="halfwidthKatakana"/>
  </si>
  <si>
    <t>パートタイム労働者</t>
    <rPh sb="6" eb="9">
      <t>ﾛｳﾄﾞｳｼｬ</t>
    </rPh>
    <phoneticPr fontId="3" type="halfwidthKatakana"/>
  </si>
  <si>
    <t>1日および1週の所定労働時間（日数）が正規従業員と同じ者</t>
    <rPh sb="1" eb="2">
      <t>ﾆﾁ</t>
    </rPh>
    <rPh sb="6" eb="7">
      <t>ｼｭｳ</t>
    </rPh>
    <rPh sb="8" eb="10">
      <t>ｼｮﾃｲ</t>
    </rPh>
    <rPh sb="10" eb="12">
      <t>ﾛｳﾄﾞｳ</t>
    </rPh>
    <rPh sb="12" eb="14">
      <t>ｼﾞｶﾝ</t>
    </rPh>
    <rPh sb="15" eb="17">
      <t>ﾆｯｽｳ</t>
    </rPh>
    <rPh sb="19" eb="21">
      <t>ｾｲｷ</t>
    </rPh>
    <rPh sb="21" eb="24">
      <t>ｼﾞｭｳｷﾞｮｳｲﾝ</t>
    </rPh>
    <rPh sb="25" eb="26">
      <t>ｵﾅ</t>
    </rPh>
    <rPh sb="27" eb="28">
      <t>ﾓﾉ</t>
    </rPh>
    <phoneticPr fontId="3" type="halfwidthKatakana"/>
  </si>
  <si>
    <t>1日または1週の所定労働時間（日数）が正規従業員より短い者</t>
    <rPh sb="1" eb="2">
      <t>ﾆﾁ</t>
    </rPh>
    <rPh sb="6" eb="7">
      <t>ｼｭｳ</t>
    </rPh>
    <rPh sb="8" eb="10">
      <t>ｼｮﾃｲ</t>
    </rPh>
    <rPh sb="10" eb="12">
      <t>ﾛｳﾄﾞｳ</t>
    </rPh>
    <rPh sb="12" eb="14">
      <t>ｼﾞｶﾝ</t>
    </rPh>
    <rPh sb="15" eb="17">
      <t>ﾆｯｽｳ</t>
    </rPh>
    <rPh sb="19" eb="21">
      <t>ｾｲｷ</t>
    </rPh>
    <rPh sb="21" eb="24">
      <t>ｼﾞｭｳｷﾞｮｳｲﾝ</t>
    </rPh>
    <rPh sb="26" eb="27">
      <t>ﾐｼﾞｶ</t>
    </rPh>
    <rPh sb="28" eb="29">
      <t>ﾓﾉ</t>
    </rPh>
    <phoneticPr fontId="3" type="halfwidthKatakana"/>
  </si>
  <si>
    <t>派遣
従業員</t>
    <rPh sb="0" eb="2">
      <t>ﾊｹﾝ</t>
    </rPh>
    <rPh sb="3" eb="6">
      <t>ｼﾞｭｳｷﾞｮｳｲﾝ</t>
    </rPh>
    <phoneticPr fontId="3" type="halfwidthKatakana"/>
  </si>
  <si>
    <t>その他の労働者</t>
    <rPh sb="2" eb="3">
      <t>ﾀ</t>
    </rPh>
    <rPh sb="4" eb="7">
      <t>ﾛｳﾄﾞｳｼｬ</t>
    </rPh>
    <phoneticPr fontId="3" type="halfwidthKatakana"/>
  </si>
  <si>
    <t>男</t>
  </si>
  <si>
    <t>女</t>
    <rPh sb="0" eb="1">
      <t>ｵﾝﾅ</t>
    </rPh>
    <phoneticPr fontId="3" type="halfwidthKatakana"/>
  </si>
  <si>
    <t>運輸・通信業、
電気・ガス・水道業</t>
    <rPh sb="8" eb="9">
      <t>ﾃﾞﾝ</t>
    </rPh>
    <phoneticPr fontId="3" type="halfwidthKatakana"/>
  </si>
  <si>
    <t>企業規模別事業所・従業員数計</t>
    <rPh sb="0" eb="2">
      <t>ｷｷﾞｮｳ</t>
    </rPh>
    <rPh sb="2" eb="4">
      <t>ｷﾎﾞ</t>
    </rPh>
    <rPh sb="4" eb="5">
      <t>ﾍﾞﾂ</t>
    </rPh>
    <rPh sb="5" eb="8">
      <t>ｼﾞｷﾞｮｳｼｮ</t>
    </rPh>
    <rPh sb="9" eb="12">
      <t>ｼﾞｭｳｷﾞｮｳｲﾝ</t>
    </rPh>
    <rPh sb="12" eb="13">
      <t>ｽｳ</t>
    </rPh>
    <rPh sb="13" eb="14">
      <t>ｹｲ</t>
    </rPh>
    <phoneticPr fontId="3" type="halfwidthKatakana"/>
  </si>
  <si>
    <t>　/総従業員数</t>
    <rPh sb="2" eb="3">
      <t>ｿｳ</t>
    </rPh>
    <rPh sb="3" eb="6">
      <t>ｼﾞｭｳｷﾞｮｳｲﾝ</t>
    </rPh>
    <rPh sb="6" eb="7">
      <t>ｽｳ</t>
    </rPh>
    <phoneticPr fontId="3" type="halfwidthKatakana"/>
  </si>
  <si>
    <t>　/男（女）総従業員数</t>
    <rPh sb="2" eb="3">
      <t>ｵﾄｺ</t>
    </rPh>
    <rPh sb="4" eb="5">
      <t>ｵﾝﾅ</t>
    </rPh>
    <rPh sb="6" eb="7">
      <t>ｿｳ</t>
    </rPh>
    <rPh sb="7" eb="10">
      <t>ｼﾞｭｳｷﾞｮｳｲﾝ</t>
    </rPh>
    <rPh sb="10" eb="11">
      <t>ｽｳ</t>
    </rPh>
    <phoneticPr fontId="3" type="halfwidthKatakana"/>
  </si>
  <si>
    <t>表３－１　回答事業所における従業員の雇用形態別内訳（60歳以上）</t>
    <rPh sb="18" eb="20">
      <t>ｺﾖｳ</t>
    </rPh>
    <rPh sb="20" eb="22">
      <t>ｹｲﾀｲ</t>
    </rPh>
    <rPh sb="22" eb="23">
      <t>ﾍﾞﾂ</t>
    </rPh>
    <rPh sb="28" eb="31">
      <t>ｻｲｲｼﾞｮｳ</t>
    </rPh>
    <phoneticPr fontId="3" type="halfwidthKatakana"/>
  </si>
  <si>
    <t>60歳以上の従業員数
（総数）</t>
    <rPh sb="2" eb="5">
      <t>ｻｲｲｼﾞｮｳ</t>
    </rPh>
    <rPh sb="6" eb="9">
      <t>ｼﾞｭｳｷﾞｮｳｲﾝ</t>
    </rPh>
    <rPh sb="12" eb="14">
      <t>ｿｳｽｳ</t>
    </rPh>
    <phoneticPr fontId="3" type="halfwidthKatakana"/>
  </si>
  <si>
    <t>正規
従業員
（60歳以上）</t>
    <rPh sb="10" eb="13">
      <t>ｻｲｲｼﾞｮｳ</t>
    </rPh>
    <phoneticPr fontId="3" type="halfwidthKatakana"/>
  </si>
  <si>
    <t>非正規
従業員
（60歳以上）</t>
    <rPh sb="11" eb="14">
      <t>ｻｲｲｼﾞｮｳ</t>
    </rPh>
    <phoneticPr fontId="3" type="halfwidthKatakana"/>
  </si>
  <si>
    <t>パートタイム労働者
（60歳以上）</t>
    <rPh sb="6" eb="9">
      <t>ﾛｳﾄﾞｳｼｬ</t>
    </rPh>
    <rPh sb="13" eb="14">
      <t>ｻｲ</t>
    </rPh>
    <rPh sb="14" eb="16">
      <t>ｲｼﾞｮｳ</t>
    </rPh>
    <phoneticPr fontId="3" type="halfwidthKatakana"/>
  </si>
  <si>
    <t>1日および1週の所定労働時間（日数）が正規従業員と同じ者
(60歳以上)</t>
    <rPh sb="1" eb="2">
      <t>ﾆﾁ</t>
    </rPh>
    <rPh sb="6" eb="7">
      <t>ｼｭｳ</t>
    </rPh>
    <rPh sb="8" eb="10">
      <t>ｼｮﾃｲ</t>
    </rPh>
    <rPh sb="10" eb="12">
      <t>ﾛｳﾄﾞｳ</t>
    </rPh>
    <rPh sb="12" eb="14">
      <t>ｼﾞｶﾝ</t>
    </rPh>
    <rPh sb="15" eb="17">
      <t>ﾆｯｽｳ</t>
    </rPh>
    <rPh sb="19" eb="21">
      <t>ｾｲｷ</t>
    </rPh>
    <rPh sb="21" eb="24">
      <t>ｼﾞｭｳｷﾞｮｳｲﾝ</t>
    </rPh>
    <rPh sb="25" eb="26">
      <t>ｵﾅ</t>
    </rPh>
    <rPh sb="27" eb="28">
      <t>ﾓﾉ</t>
    </rPh>
    <rPh sb="32" eb="35">
      <t>ｻｲｲｼﾞｮｳ</t>
    </rPh>
    <phoneticPr fontId="3" type="halfwidthKatakana"/>
  </si>
  <si>
    <t>1日または1週の所定労働時間（日数）が正規従業員より短い者
(60歳以上)</t>
    <rPh sb="1" eb="2">
      <t>ﾆﾁ</t>
    </rPh>
    <rPh sb="6" eb="7">
      <t>ｼｭｳ</t>
    </rPh>
    <rPh sb="8" eb="10">
      <t>ｼｮﾃｲ</t>
    </rPh>
    <rPh sb="10" eb="12">
      <t>ﾛｳﾄﾞｳ</t>
    </rPh>
    <rPh sb="12" eb="14">
      <t>ｼﾞｶﾝ</t>
    </rPh>
    <rPh sb="15" eb="17">
      <t>ﾆｯｽｳ</t>
    </rPh>
    <rPh sb="19" eb="21">
      <t>ｾｲｷ</t>
    </rPh>
    <rPh sb="21" eb="24">
      <t>ｼﾞｭｳｷﾞｮｳｲﾝ</t>
    </rPh>
    <rPh sb="26" eb="27">
      <t>ﾐｼﾞｶ</t>
    </rPh>
    <rPh sb="28" eb="29">
      <t>ﾓﾉ</t>
    </rPh>
    <rPh sb="33" eb="36">
      <t>ｻｲｲｼﾞｮｳ</t>
    </rPh>
    <phoneticPr fontId="3" type="halfwidthKatakana"/>
  </si>
  <si>
    <t>派遣
従業員
（60歳以上）</t>
    <rPh sb="0" eb="2">
      <t>ﾊｹﾝ</t>
    </rPh>
    <rPh sb="3" eb="6">
      <t>ｼﾞｭｳｷﾞｮｳｲﾝ</t>
    </rPh>
    <rPh sb="10" eb="13">
      <t>ｻｲｲｼﾞｮｳ</t>
    </rPh>
    <phoneticPr fontId="3" type="halfwidthKatakana"/>
  </si>
  <si>
    <t>その他の労働者
（60歳以上）</t>
    <rPh sb="2" eb="3">
      <t>ﾀ</t>
    </rPh>
    <rPh sb="4" eb="7">
      <t>ﾛｳﾄﾞｳｼｬ</t>
    </rPh>
    <rPh sb="11" eb="14">
      <t>ｻｲｲｼﾞｮｳ</t>
    </rPh>
    <phoneticPr fontId="3" type="halfwidthKatakana"/>
  </si>
  <si>
    <t>企業規模別事業所・従業員数計</t>
  </si>
  <si>
    <t>　/総従業員数</t>
  </si>
  <si>
    <t>　/男（女）総従業員数</t>
  </si>
  <si>
    <t>再掲</t>
    <rPh sb="0" eb="2">
      <t>サイケイ</t>
    </rPh>
    <phoneticPr fontId="3"/>
  </si>
  <si>
    <t>上記チェック（ゼロならOK）</t>
  </si>
  <si>
    <t>表３－２　回答事業所における従業員の雇用形態別内訳（60～65歳）</t>
    <rPh sb="18" eb="20">
      <t>ｺﾖｳ</t>
    </rPh>
    <rPh sb="20" eb="22">
      <t>ｹｲﾀｲ</t>
    </rPh>
    <rPh sb="22" eb="23">
      <t>ﾍﾞﾂ</t>
    </rPh>
    <rPh sb="31" eb="32">
      <t>ｻｲ</t>
    </rPh>
    <phoneticPr fontId="3" type="halfwidthKatakana"/>
  </si>
  <si>
    <t>60～65歳の従業員数
（総数）</t>
    <rPh sb="7" eb="10">
      <t>ｼﾞｭｳｷﾞｮｳｲﾝ</t>
    </rPh>
    <rPh sb="13" eb="15">
      <t>ｿｳｽｳ</t>
    </rPh>
    <phoneticPr fontId="3" type="halfwidthKatakana"/>
  </si>
  <si>
    <t>正規
従業員
（60～65歳）</t>
    <phoneticPr fontId="3" type="halfwidthKatakana"/>
  </si>
  <si>
    <t>非正規
従業員
（60～65歳）</t>
    <phoneticPr fontId="3" type="halfwidthKatakana"/>
  </si>
  <si>
    <t>パートタイム労働者
（60～65歳）</t>
    <rPh sb="6" eb="9">
      <t>ﾛｳﾄﾞｳｼｬ</t>
    </rPh>
    <phoneticPr fontId="3" type="halfwidthKatakana"/>
  </si>
  <si>
    <t>1日および1週の所定労働時間（日数）が正規従業員と同じ者
(60～65歳)</t>
    <rPh sb="1" eb="2">
      <t>ﾆﾁ</t>
    </rPh>
    <rPh sb="6" eb="7">
      <t>ｼｭｳ</t>
    </rPh>
    <rPh sb="8" eb="10">
      <t>ｼｮﾃｲ</t>
    </rPh>
    <rPh sb="10" eb="12">
      <t>ﾛｳﾄﾞｳ</t>
    </rPh>
    <rPh sb="12" eb="14">
      <t>ｼﾞｶﾝ</t>
    </rPh>
    <rPh sb="15" eb="17">
      <t>ﾆｯｽｳ</t>
    </rPh>
    <rPh sb="19" eb="21">
      <t>ｾｲｷ</t>
    </rPh>
    <rPh sb="21" eb="24">
      <t>ｼﾞｭｳｷﾞｮｳｲﾝ</t>
    </rPh>
    <rPh sb="25" eb="26">
      <t>ｵﾅ</t>
    </rPh>
    <rPh sb="27" eb="28">
      <t>ﾓﾉ</t>
    </rPh>
    <phoneticPr fontId="3" type="halfwidthKatakana"/>
  </si>
  <si>
    <t>1日または1週の所定労働時間（日数）が正規従業員より短い者
(60～65歳)</t>
    <rPh sb="1" eb="2">
      <t>ﾆﾁ</t>
    </rPh>
    <rPh sb="6" eb="7">
      <t>ｼｭｳ</t>
    </rPh>
    <rPh sb="8" eb="10">
      <t>ｼｮﾃｲ</t>
    </rPh>
    <rPh sb="10" eb="12">
      <t>ﾛｳﾄﾞｳ</t>
    </rPh>
    <rPh sb="12" eb="14">
      <t>ｼﾞｶﾝ</t>
    </rPh>
    <rPh sb="15" eb="17">
      <t>ﾆｯｽｳ</t>
    </rPh>
    <rPh sb="19" eb="21">
      <t>ｾｲｷ</t>
    </rPh>
    <rPh sb="21" eb="24">
      <t>ｼﾞｭｳｷﾞｮｳｲﾝ</t>
    </rPh>
    <rPh sb="26" eb="27">
      <t>ﾐｼﾞｶ</t>
    </rPh>
    <rPh sb="28" eb="29">
      <t>ﾓﾉ</t>
    </rPh>
    <phoneticPr fontId="3" type="halfwidthKatakana"/>
  </si>
  <si>
    <t>派遣
従業員
（60～65歳）</t>
    <rPh sb="0" eb="2">
      <t>ﾊｹﾝ</t>
    </rPh>
    <rPh sb="3" eb="6">
      <t>ｼﾞｭｳｷﾞｮｳｲﾝ</t>
    </rPh>
    <phoneticPr fontId="3" type="halfwidthKatakana"/>
  </si>
  <si>
    <t>その他の労働者
（60～65歳）</t>
    <rPh sb="2" eb="3">
      <t>ﾀ</t>
    </rPh>
    <rPh sb="4" eb="7">
      <t>ﾛｳﾄﾞｳｼｬ</t>
    </rPh>
    <phoneticPr fontId="3" type="halfwidthKatakana"/>
  </si>
  <si>
    <t>表３－３　回答事業所における従業員の雇用形態別内訳（66歳以上）</t>
    <rPh sb="18" eb="20">
      <t>ｺﾖｳ</t>
    </rPh>
    <rPh sb="20" eb="22">
      <t>ｹｲﾀｲ</t>
    </rPh>
    <rPh sb="22" eb="23">
      <t>ﾍﾞﾂ</t>
    </rPh>
    <phoneticPr fontId="3" type="halfwidthKatakana"/>
  </si>
  <si>
    <t>66歳以上の従業員数
（総数）</t>
    <rPh sb="6" eb="9">
      <t>ｼﾞｭｳｷﾞｮｳｲﾝ</t>
    </rPh>
    <rPh sb="12" eb="14">
      <t>ｿｳｽｳ</t>
    </rPh>
    <phoneticPr fontId="3" type="halfwidthKatakana"/>
  </si>
  <si>
    <t>正規
従業員
（66歳以上）</t>
    <phoneticPr fontId="3" type="halfwidthKatakana"/>
  </si>
  <si>
    <t>非正規
従業員
（66歳以上）</t>
    <phoneticPr fontId="3" type="halfwidthKatakana"/>
  </si>
  <si>
    <t>パートタイム労働者
（66歳以上）</t>
    <rPh sb="6" eb="9">
      <t>ﾛｳﾄﾞｳｼｬ</t>
    </rPh>
    <rPh sb="14" eb="16">
      <t>ｲｼﾞｮｳ</t>
    </rPh>
    <phoneticPr fontId="3" type="halfwidthKatakana"/>
  </si>
  <si>
    <t>1日および1週の所定労働時間（日数）が正規従業員と同じ者
(66歳以上)</t>
    <rPh sb="1" eb="2">
      <t>ﾆﾁ</t>
    </rPh>
    <rPh sb="6" eb="7">
      <t>ｼｭｳ</t>
    </rPh>
    <rPh sb="8" eb="10">
      <t>ｼｮﾃｲ</t>
    </rPh>
    <rPh sb="10" eb="12">
      <t>ﾛｳﾄﾞｳ</t>
    </rPh>
    <rPh sb="12" eb="14">
      <t>ｼﾞｶﾝ</t>
    </rPh>
    <rPh sb="15" eb="17">
      <t>ﾆｯｽｳ</t>
    </rPh>
    <rPh sb="19" eb="21">
      <t>ｾｲｷ</t>
    </rPh>
    <rPh sb="21" eb="24">
      <t>ｼﾞｭｳｷﾞｮｳｲﾝ</t>
    </rPh>
    <rPh sb="25" eb="26">
      <t>ｵﾅ</t>
    </rPh>
    <rPh sb="27" eb="28">
      <t>ﾓﾉ</t>
    </rPh>
    <phoneticPr fontId="3" type="halfwidthKatakana"/>
  </si>
  <si>
    <t>1日または1週の所定労働時間（日数）が正規従業員より短い者
(66歳以上)</t>
    <rPh sb="1" eb="2">
      <t>ﾆﾁ</t>
    </rPh>
    <rPh sb="6" eb="7">
      <t>ｼｭｳ</t>
    </rPh>
    <rPh sb="8" eb="10">
      <t>ｼｮﾃｲ</t>
    </rPh>
    <rPh sb="10" eb="12">
      <t>ﾛｳﾄﾞｳ</t>
    </rPh>
    <rPh sb="12" eb="14">
      <t>ｼﾞｶﾝ</t>
    </rPh>
    <rPh sb="15" eb="17">
      <t>ﾆｯｽｳ</t>
    </rPh>
    <rPh sb="19" eb="21">
      <t>ｾｲｷ</t>
    </rPh>
    <rPh sb="21" eb="24">
      <t>ｼﾞｭｳｷﾞｮｳｲﾝ</t>
    </rPh>
    <rPh sb="26" eb="27">
      <t>ﾐｼﾞｶ</t>
    </rPh>
    <rPh sb="28" eb="29">
      <t>ﾓﾉ</t>
    </rPh>
    <phoneticPr fontId="3" type="halfwidthKatakana"/>
  </si>
  <si>
    <t>派遣
従業員
（66歳以上）</t>
    <rPh sb="0" eb="2">
      <t>ﾊｹﾝ</t>
    </rPh>
    <rPh sb="3" eb="6">
      <t>ｼﾞｭｳｷﾞｮｳｲﾝ</t>
    </rPh>
    <phoneticPr fontId="3" type="halfwidthKatakana"/>
  </si>
  <si>
    <t>その他の労働者
（66歳以上）</t>
    <rPh sb="2" eb="3">
      <t>ﾀ</t>
    </rPh>
    <rPh sb="4" eb="7">
      <t>ﾛｳﾄﾞｳｼｬ</t>
    </rPh>
    <phoneticPr fontId="3" type="halfwidthKatakana"/>
  </si>
  <si>
    <t>表４　早期離職の状況</t>
    <rPh sb="3" eb="5">
      <t>ソウキ</t>
    </rPh>
    <rPh sb="5" eb="7">
      <t>リショク</t>
    </rPh>
    <rPh sb="8" eb="10">
      <t>ジョウキョウ</t>
    </rPh>
    <phoneticPr fontId="3"/>
  </si>
  <si>
    <t>　　　　１段目：事業所数または採用者数もしくは離職者数</t>
    <rPh sb="5" eb="7">
      <t>ﾀﾞﾝﾒ</t>
    </rPh>
    <rPh sb="8" eb="11">
      <t>ｼﾞｷﾞｮｳｼｮ</t>
    </rPh>
    <rPh sb="11" eb="12">
      <t>ｽｳ</t>
    </rPh>
    <rPh sb="15" eb="18">
      <t>ｻｲﾖｳｼｬ</t>
    </rPh>
    <rPh sb="18" eb="19">
      <t>ｽｳ</t>
    </rPh>
    <rPh sb="23" eb="26">
      <t>ﾘｼｮｸｼｬ</t>
    </rPh>
    <rPh sb="26" eb="27">
      <t>ｽｳ</t>
    </rPh>
    <phoneticPr fontId="3" type="halfwidthKatakana"/>
  </si>
  <si>
    <t>　　　　２段目：回答事業所数に対する割合</t>
    <rPh sb="5" eb="7">
      <t>ﾀﾞﾝﾒ</t>
    </rPh>
    <rPh sb="8" eb="10">
      <t>ｶｲﾄｳ</t>
    </rPh>
    <rPh sb="10" eb="13">
      <t>ｼﾞｷﾞｮｳｼｮ</t>
    </rPh>
    <rPh sb="13" eb="14">
      <t>ｽｳ</t>
    </rPh>
    <rPh sb="15" eb="16">
      <t>ﾀｲ</t>
    </rPh>
    <rPh sb="18" eb="20">
      <t>ﾜﾘｱｲ</t>
    </rPh>
    <phoneticPr fontId="3" type="halfwidthKatakana"/>
  </si>
  <si>
    <t xml:space="preserve">                 または、過去3年間の採用者数に対する割合</t>
    <rPh sb="21" eb="23">
      <t>カコ</t>
    </rPh>
    <rPh sb="24" eb="26">
      <t>ネンカン</t>
    </rPh>
    <rPh sb="27" eb="30">
      <t>サイヨウシャ</t>
    </rPh>
    <rPh sb="30" eb="31">
      <t>スウ</t>
    </rPh>
    <rPh sb="32" eb="33">
      <t>タイ</t>
    </rPh>
    <rPh sb="35" eb="37">
      <t>ワリアイ</t>
    </rPh>
    <phoneticPr fontId="3"/>
  </si>
  <si>
    <t>　　　　３段目：過去３年間に採用者のあった事業所数に対する割合</t>
    <rPh sb="5" eb="7">
      <t>ﾀﾞﾝﾒ</t>
    </rPh>
    <rPh sb="8" eb="10">
      <t>ｶｺ</t>
    </rPh>
    <rPh sb="11" eb="13">
      <t>ﾈﾝｶﾝ</t>
    </rPh>
    <rPh sb="14" eb="16">
      <t>ｻｲﾖｳ</t>
    </rPh>
    <rPh sb="16" eb="17">
      <t>ｼｬ</t>
    </rPh>
    <rPh sb="21" eb="25">
      <t>ｼﾞｷﾞｮｳｼｮｽｳ</t>
    </rPh>
    <rPh sb="26" eb="27">
      <t>ﾀｲ</t>
    </rPh>
    <rPh sb="29" eb="31">
      <t>ﾜﾘｱｲ</t>
    </rPh>
    <phoneticPr fontId="3" type="halfwidthKatakana"/>
  </si>
  <si>
    <t>　　　　　　　　現在までに離職した者に対する割合</t>
    <phoneticPr fontId="3"/>
  </si>
  <si>
    <t>（単位：社、人、％）</t>
    <rPh sb="1" eb="3">
      <t>タンイ</t>
    </rPh>
    <rPh sb="4" eb="5">
      <t>シャ</t>
    </rPh>
    <rPh sb="6" eb="7">
      <t>ニン</t>
    </rPh>
    <phoneticPr fontId="3"/>
  </si>
  <si>
    <t>回答
事業所数</t>
    <rPh sb="0" eb="2">
      <t>カイトウ</t>
    </rPh>
    <rPh sb="3" eb="6">
      <t>ジギョウショ</t>
    </rPh>
    <rPh sb="6" eb="7">
      <t>スウ</t>
    </rPh>
    <phoneticPr fontId="3"/>
  </si>
  <si>
    <t>過去3年間に採用者のあった事業所数</t>
    <rPh sb="0" eb="2">
      <t>カコ</t>
    </rPh>
    <rPh sb="3" eb="5">
      <t>ネンカン</t>
    </rPh>
    <rPh sb="6" eb="8">
      <t>サイヨウ</t>
    </rPh>
    <rPh sb="8" eb="9">
      <t>シャ</t>
    </rPh>
    <rPh sb="13" eb="16">
      <t>ジギョウショ</t>
    </rPh>
    <rPh sb="16" eb="17">
      <t>スウ</t>
    </rPh>
    <phoneticPr fontId="3"/>
  </si>
  <si>
    <t>左記のうち離職者のあった事業所数</t>
    <rPh sb="0" eb="2">
      <t>サキ</t>
    </rPh>
    <rPh sb="5" eb="8">
      <t>リショクシャ</t>
    </rPh>
    <rPh sb="12" eb="15">
      <t>ジギョウショ</t>
    </rPh>
    <rPh sb="15" eb="16">
      <t>スウ</t>
    </rPh>
    <phoneticPr fontId="3"/>
  </si>
  <si>
    <t>過去3年間の
採用者数</t>
    <rPh sb="0" eb="2">
      <t>カコ</t>
    </rPh>
    <rPh sb="3" eb="5">
      <t>ネンカン</t>
    </rPh>
    <rPh sb="7" eb="10">
      <t>サイヨウシャ</t>
    </rPh>
    <rPh sb="10" eb="11">
      <t>スウ</t>
    </rPh>
    <phoneticPr fontId="3"/>
  </si>
  <si>
    <t>過去3年間に採用した者のうち、現在までに離職した者</t>
    <rPh sb="0" eb="2">
      <t>カコ</t>
    </rPh>
    <rPh sb="3" eb="5">
      <t>ネンカン</t>
    </rPh>
    <rPh sb="6" eb="8">
      <t>サイヨウ</t>
    </rPh>
    <rPh sb="10" eb="11">
      <t>モノ</t>
    </rPh>
    <rPh sb="15" eb="17">
      <t>ゲンザイ</t>
    </rPh>
    <rPh sb="20" eb="22">
      <t>リショク</t>
    </rPh>
    <rPh sb="24" eb="25">
      <t>モノ</t>
    </rPh>
    <phoneticPr fontId="3"/>
  </si>
  <si>
    <t>うち、26歳以下の者</t>
    <rPh sb="5" eb="6">
      <t>サイ</t>
    </rPh>
    <rPh sb="6" eb="8">
      <t>イカ</t>
    </rPh>
    <rPh sb="9" eb="10">
      <t>モノ</t>
    </rPh>
    <phoneticPr fontId="3"/>
  </si>
  <si>
    <t>その他</t>
  </si>
  <si>
    <t>計</t>
    <rPh sb="0" eb="1">
      <t>ケイ</t>
    </rPh>
    <phoneticPr fontId="3"/>
  </si>
  <si>
    <t>産業</t>
    <phoneticPr fontId="3"/>
  </si>
  <si>
    <t>建設業</t>
    <rPh sb="0" eb="3">
      <t>ケンセツギョウ</t>
    </rPh>
    <phoneticPr fontId="3"/>
  </si>
  <si>
    <t>製造業</t>
    <rPh sb="0" eb="3">
      <t>セイゾウギョウ</t>
    </rPh>
    <phoneticPr fontId="3"/>
  </si>
  <si>
    <t>運輸・通信業、
電気・ガス・水道業</t>
    <phoneticPr fontId="3"/>
  </si>
  <si>
    <t>卸売業・小売業</t>
    <rPh sb="0" eb="2">
      <t>オロシウリ</t>
    </rPh>
    <rPh sb="2" eb="3">
      <t>ギョウ</t>
    </rPh>
    <rPh sb="4" eb="6">
      <t>コウリ</t>
    </rPh>
    <rPh sb="6" eb="7">
      <t>ギョウ</t>
    </rPh>
    <phoneticPr fontId="3"/>
  </si>
  <si>
    <t>金融業・保険業</t>
    <rPh sb="0" eb="2">
      <t>キンユウ</t>
    </rPh>
    <rPh sb="2" eb="3">
      <t>ギョウ</t>
    </rPh>
    <rPh sb="4" eb="7">
      <t>ホケンギョウ</t>
    </rPh>
    <phoneticPr fontId="3"/>
  </si>
  <si>
    <t>サービス業</t>
    <rPh sb="4" eb="5">
      <t>ギョウ</t>
    </rPh>
    <phoneticPr fontId="3"/>
  </si>
  <si>
    <t>企業規模</t>
    <rPh sb="0" eb="2">
      <t>キギョウ</t>
    </rPh>
    <rPh sb="2" eb="4">
      <t>キボ</t>
    </rPh>
    <phoneticPr fontId="3"/>
  </si>
  <si>
    <t>9人以下</t>
    <rPh sb="2" eb="4">
      <t>イカ</t>
    </rPh>
    <phoneticPr fontId="3"/>
  </si>
  <si>
    <t>10～29人</t>
    <phoneticPr fontId="3"/>
  </si>
  <si>
    <t>30～49人</t>
    <phoneticPr fontId="3"/>
  </si>
  <si>
    <t>50～99人</t>
    <phoneticPr fontId="3"/>
  </si>
  <si>
    <t>100～299人</t>
    <phoneticPr fontId="3"/>
  </si>
  <si>
    <t>300人以上</t>
    <rPh sb="4" eb="6">
      <t>イジョウ</t>
    </rPh>
    <phoneticPr fontId="3"/>
  </si>
  <si>
    <t>（再掲）</t>
    <rPh sb="1" eb="3">
      <t>サイケイ</t>
    </rPh>
    <phoneticPr fontId="3"/>
  </si>
  <si>
    <t>10～299人</t>
    <rPh sb="6" eb="7">
      <t>ニン</t>
    </rPh>
    <phoneticPr fontId="3"/>
  </si>
  <si>
    <t>30人以上</t>
    <rPh sb="2" eb="3">
      <t>ニン</t>
    </rPh>
    <rPh sb="3" eb="5">
      <t>イジョウ</t>
    </rPh>
    <phoneticPr fontId="3"/>
  </si>
  <si>
    <t>　/総事業所数または採用者数</t>
    <rPh sb="2" eb="3">
      <t>ソウ</t>
    </rPh>
    <rPh sb="3" eb="6">
      <t>ジギョウショ</t>
    </rPh>
    <rPh sb="6" eb="7">
      <t>スウ</t>
    </rPh>
    <rPh sb="10" eb="13">
      <t>サイヨウシャ</t>
    </rPh>
    <rPh sb="13" eb="14">
      <t>スウ</t>
    </rPh>
    <phoneticPr fontId="3"/>
  </si>
  <si>
    <t>　/離職者数</t>
    <rPh sb="2" eb="5">
      <t>リショクシャ</t>
    </rPh>
    <rPh sb="5" eb="6">
      <t>スウ</t>
    </rPh>
    <phoneticPr fontId="3"/>
  </si>
  <si>
    <t>表５－１　女性管理職の状況</t>
    <rPh sb="0" eb="1">
      <t>ヒョウ</t>
    </rPh>
    <rPh sb="5" eb="7">
      <t>ジョセイ</t>
    </rPh>
    <rPh sb="7" eb="9">
      <t>カンリ</t>
    </rPh>
    <rPh sb="9" eb="10">
      <t>ショク</t>
    </rPh>
    <rPh sb="11" eb="13">
      <t>ジョウキョウ</t>
    </rPh>
    <phoneticPr fontId="3"/>
  </si>
  <si>
    <t>１段目：事業所数または管理職者数</t>
    <rPh sb="1" eb="3">
      <t>ﾀﾞﾝﾒ</t>
    </rPh>
    <rPh sb="4" eb="7">
      <t>ｼﾞｷﾞｮｳｼｮ</t>
    </rPh>
    <rPh sb="7" eb="8">
      <t>ｽｳ</t>
    </rPh>
    <rPh sb="11" eb="13">
      <t>ｶﾝﾘ</t>
    </rPh>
    <rPh sb="13" eb="14">
      <t>ｼｮｸ</t>
    </rPh>
    <rPh sb="14" eb="15">
      <t>ｼｬ</t>
    </rPh>
    <rPh sb="15" eb="16">
      <t>ｽｳ</t>
    </rPh>
    <phoneticPr fontId="3" type="halfwidthKatakana"/>
  </si>
  <si>
    <t>２段目：管理職者数に対する女性管理職者の割合</t>
    <rPh sb="1" eb="3">
      <t>ﾀﾞﾝﾒ</t>
    </rPh>
    <rPh sb="4" eb="6">
      <t>ｶﾝﾘ</t>
    </rPh>
    <rPh sb="6" eb="7">
      <t>ｼｮｸ</t>
    </rPh>
    <rPh sb="7" eb="8">
      <t>ｼｬ</t>
    </rPh>
    <rPh sb="8" eb="9">
      <t>ｽｳ</t>
    </rPh>
    <rPh sb="10" eb="11">
      <t>ﾀｲ</t>
    </rPh>
    <rPh sb="13" eb="15">
      <t>ｼﾞｮｾｲ</t>
    </rPh>
    <rPh sb="15" eb="17">
      <t>ｶﾝﾘ</t>
    </rPh>
    <rPh sb="17" eb="18">
      <t>ｼｮｸ</t>
    </rPh>
    <rPh sb="18" eb="19">
      <t>ｼｬ</t>
    </rPh>
    <rPh sb="20" eb="22">
      <t>ﾜﾘｱｲ</t>
    </rPh>
    <phoneticPr fontId="3" type="halfwidthKatakana"/>
  </si>
  <si>
    <t>回答事業所数</t>
    <rPh sb="0" eb="2">
      <t>カイトウ</t>
    </rPh>
    <rPh sb="2" eb="5">
      <t>ジギョウショ</t>
    </rPh>
    <rPh sb="5" eb="6">
      <t>スウ</t>
    </rPh>
    <phoneticPr fontId="3"/>
  </si>
  <si>
    <t>管理職の人数</t>
    <rPh sb="0" eb="2">
      <t>カンリ</t>
    </rPh>
    <rPh sb="2" eb="3">
      <t>ショク</t>
    </rPh>
    <rPh sb="4" eb="6">
      <t>ニンズウ</t>
    </rPh>
    <phoneticPr fontId="3"/>
  </si>
  <si>
    <t>うち、女性管理職の人数</t>
    <rPh sb="3" eb="5">
      <t>ジョセイ</t>
    </rPh>
    <rPh sb="5" eb="7">
      <t>カンリ</t>
    </rPh>
    <rPh sb="7" eb="8">
      <t>ショク</t>
    </rPh>
    <rPh sb="9" eb="11">
      <t>ニンズウ</t>
    </rPh>
    <phoneticPr fontId="3"/>
  </si>
  <si>
    <t>企業規模別事業所・管理職数計</t>
    <rPh sb="9" eb="11">
      <t>カンリ</t>
    </rPh>
    <rPh sb="11" eb="12">
      <t>ショク</t>
    </rPh>
    <phoneticPr fontId="3"/>
  </si>
  <si>
    <t>　/管理職数</t>
    <rPh sb="2" eb="4">
      <t>カンリ</t>
    </rPh>
    <rPh sb="4" eb="5">
      <t>ショク</t>
    </rPh>
    <rPh sb="5" eb="6">
      <t>スウ</t>
    </rPh>
    <phoneticPr fontId="3"/>
  </si>
  <si>
    <t>表５－２　女性リーダーの状況</t>
    <rPh sb="0" eb="1">
      <t>ヒョウ</t>
    </rPh>
    <rPh sb="5" eb="7">
      <t>ジョセイ</t>
    </rPh>
    <rPh sb="12" eb="14">
      <t>ジョウキョウ</t>
    </rPh>
    <phoneticPr fontId="3"/>
  </si>
  <si>
    <t>１段目：事業所数またはリーダーの人数</t>
    <rPh sb="1" eb="3">
      <t>ﾀﾞﾝﾒ</t>
    </rPh>
    <rPh sb="4" eb="7">
      <t>ｼﾞｷﾞｮｳｼｮ</t>
    </rPh>
    <rPh sb="7" eb="8">
      <t>ｽｳ</t>
    </rPh>
    <rPh sb="16" eb="17">
      <t>ﾆﾝ</t>
    </rPh>
    <rPh sb="17" eb="18">
      <t>ｽｳ</t>
    </rPh>
    <phoneticPr fontId="3" type="halfwidthKatakana"/>
  </si>
  <si>
    <t>２段目：リーダーの人数に対する女性リーダーの割合</t>
    <rPh sb="1" eb="3">
      <t>ﾀﾞﾝﾒ</t>
    </rPh>
    <rPh sb="9" eb="11">
      <t>ﾆﾝｽﾞｳ</t>
    </rPh>
    <rPh sb="12" eb="13">
      <t>ﾀｲ</t>
    </rPh>
    <rPh sb="15" eb="17">
      <t>ｼﾞｮｾｲ</t>
    </rPh>
    <rPh sb="22" eb="24">
      <t>ﾜﾘｱｲ</t>
    </rPh>
    <phoneticPr fontId="3" type="halfwidthKatakana"/>
  </si>
  <si>
    <t>リーダーの人数</t>
    <rPh sb="5" eb="7">
      <t>ニンズウ</t>
    </rPh>
    <phoneticPr fontId="3"/>
  </si>
  <si>
    <t>うち、女性リーダーの人数</t>
    <rPh sb="3" eb="5">
      <t>ジョセイ</t>
    </rPh>
    <rPh sb="10" eb="12">
      <t>ニンズウ</t>
    </rPh>
    <phoneticPr fontId="3"/>
  </si>
  <si>
    <t>表５－３　新たに管理職となった女性の状況</t>
    <rPh sb="0" eb="1">
      <t>ヒョウ</t>
    </rPh>
    <rPh sb="5" eb="6">
      <t>アラ</t>
    </rPh>
    <rPh sb="8" eb="10">
      <t>カンリ</t>
    </rPh>
    <rPh sb="10" eb="11">
      <t>ショク</t>
    </rPh>
    <rPh sb="15" eb="17">
      <t>ジョセイ</t>
    </rPh>
    <rPh sb="18" eb="20">
      <t>ジョウキョウ</t>
    </rPh>
    <phoneticPr fontId="3"/>
  </si>
  <si>
    <t>１段目：事業所数または新たに管理職となった者の人数</t>
    <rPh sb="1" eb="3">
      <t>ﾀﾞﾝﾒ</t>
    </rPh>
    <rPh sb="4" eb="7">
      <t>ｼﾞｷﾞｮｳｼｮ</t>
    </rPh>
    <rPh sb="7" eb="8">
      <t>ｽｳ</t>
    </rPh>
    <rPh sb="11" eb="12">
      <t>ｱﾗ</t>
    </rPh>
    <rPh sb="14" eb="16">
      <t>ｶﾝﾘ</t>
    </rPh>
    <rPh sb="16" eb="17">
      <t>ｼｮｸ</t>
    </rPh>
    <rPh sb="21" eb="22">
      <t>ｼｬ</t>
    </rPh>
    <rPh sb="23" eb="24">
      <t>ﾆﾝ</t>
    </rPh>
    <rPh sb="24" eb="25">
      <t>ｽｳ</t>
    </rPh>
    <phoneticPr fontId="3" type="halfwidthKatakana"/>
  </si>
  <si>
    <t>２段目：新たに管理職になった者の人数に対する女性の割合</t>
    <rPh sb="1" eb="3">
      <t>ﾀﾞﾝﾒ</t>
    </rPh>
    <rPh sb="4" eb="5">
      <t>ｱﾗ</t>
    </rPh>
    <rPh sb="7" eb="9">
      <t>ｶﾝﾘ</t>
    </rPh>
    <rPh sb="9" eb="10">
      <t>ｼｮｸ</t>
    </rPh>
    <rPh sb="14" eb="15">
      <t>ｼｬ</t>
    </rPh>
    <rPh sb="16" eb="17">
      <t>ﾆﾝ</t>
    </rPh>
    <rPh sb="17" eb="18">
      <t>ｽｳ</t>
    </rPh>
    <rPh sb="19" eb="20">
      <t>ﾀｲ</t>
    </rPh>
    <rPh sb="22" eb="24">
      <t>ｼﾞｮｾｲ</t>
    </rPh>
    <rPh sb="25" eb="27">
      <t>ﾜﾘｱｲ</t>
    </rPh>
    <phoneticPr fontId="3" type="halfwidthKatakana"/>
  </si>
  <si>
    <t>新たに管理職になった者の
人数</t>
    <rPh sb="0" eb="1">
      <t>アラ</t>
    </rPh>
    <rPh sb="3" eb="5">
      <t>カンリ</t>
    </rPh>
    <rPh sb="5" eb="6">
      <t>ショク</t>
    </rPh>
    <rPh sb="10" eb="11">
      <t>シャ</t>
    </rPh>
    <rPh sb="13" eb="15">
      <t>ニンズウ</t>
    </rPh>
    <phoneticPr fontId="3"/>
  </si>
  <si>
    <t>うち、女性の人数</t>
    <rPh sb="3" eb="5">
      <t>ジョセイ</t>
    </rPh>
    <rPh sb="6" eb="8">
      <t>ニンズウ</t>
    </rPh>
    <phoneticPr fontId="3"/>
  </si>
  <si>
    <t>表５－４　新たにリーダーとなった女性の状況</t>
    <rPh sb="0" eb="1">
      <t>ヒョウ</t>
    </rPh>
    <rPh sb="5" eb="6">
      <t>アラ</t>
    </rPh>
    <rPh sb="16" eb="18">
      <t>ジョセイ</t>
    </rPh>
    <rPh sb="19" eb="21">
      <t>ジョウキョウ</t>
    </rPh>
    <phoneticPr fontId="3"/>
  </si>
  <si>
    <t>１段目：事業所数または新たにリーダーとなった者の人数</t>
    <rPh sb="1" eb="3">
      <t>ﾀﾞﾝﾒ</t>
    </rPh>
    <rPh sb="4" eb="7">
      <t>ｼﾞｷﾞｮｳｼｮ</t>
    </rPh>
    <rPh sb="7" eb="8">
      <t>ｽｳ</t>
    </rPh>
    <rPh sb="11" eb="12">
      <t>ｱﾗ</t>
    </rPh>
    <rPh sb="22" eb="23">
      <t>ﾓﾉ</t>
    </rPh>
    <rPh sb="24" eb="25">
      <t>ﾆﾝ</t>
    </rPh>
    <rPh sb="25" eb="26">
      <t>ｽｳ</t>
    </rPh>
    <phoneticPr fontId="3" type="halfwidthKatakana"/>
  </si>
  <si>
    <t>２段目：新たにリーダーとなった者の人数に対する女性の割合</t>
    <rPh sb="1" eb="3">
      <t>ﾀﾞﾝﾒ</t>
    </rPh>
    <rPh sb="4" eb="5">
      <t>ｱﾗ</t>
    </rPh>
    <rPh sb="15" eb="16">
      <t>ﾓﾉ</t>
    </rPh>
    <rPh sb="17" eb="19">
      <t>ﾆﾝｽﾞｳ</t>
    </rPh>
    <rPh sb="20" eb="21">
      <t>ﾀｲ</t>
    </rPh>
    <rPh sb="23" eb="25">
      <t>ｼﾞｮｾｲ</t>
    </rPh>
    <rPh sb="26" eb="28">
      <t>ﾜﾘｱｲ</t>
    </rPh>
    <phoneticPr fontId="3" type="halfwidthKatakana"/>
  </si>
  <si>
    <t>新たにリーダーになった
者の人数</t>
    <rPh sb="0" eb="1">
      <t>アラ</t>
    </rPh>
    <rPh sb="12" eb="13">
      <t>モノ</t>
    </rPh>
    <rPh sb="14" eb="16">
      <t>ニンズウ</t>
    </rPh>
    <phoneticPr fontId="3"/>
  </si>
  <si>
    <t>表５－５　管理職を目指す従業員を増やすための取り組み（複数回答）</t>
    <rPh sb="0" eb="1">
      <t>ヒョウ</t>
    </rPh>
    <rPh sb="5" eb="8">
      <t>カンリショク</t>
    </rPh>
    <rPh sb="9" eb="11">
      <t>メザ</t>
    </rPh>
    <rPh sb="12" eb="15">
      <t>ジュウギョウイン</t>
    </rPh>
    <rPh sb="16" eb="17">
      <t>フ</t>
    </rPh>
    <rPh sb="22" eb="23">
      <t>ト</t>
    </rPh>
    <rPh sb="24" eb="25">
      <t>ク</t>
    </rPh>
    <rPh sb="29" eb="30">
      <t>ホウフクスウカイトウ</t>
    </rPh>
    <phoneticPr fontId="3"/>
  </si>
  <si>
    <t>２段目：回答事業所数に対する割合</t>
    <rPh sb="1" eb="3">
      <t>ﾀﾞﾝﾒ</t>
    </rPh>
    <rPh sb="4" eb="6">
      <t>ｶｲﾄｳ</t>
    </rPh>
    <rPh sb="6" eb="9">
      <t>ｼﾞｷﾞｮｳｼｮ</t>
    </rPh>
    <rPh sb="9" eb="10">
      <t>ｽｳ</t>
    </rPh>
    <rPh sb="11" eb="12">
      <t>ﾀｲ</t>
    </rPh>
    <rPh sb="14" eb="16">
      <t>ﾜﾘｱｲ</t>
    </rPh>
    <phoneticPr fontId="3" type="halfwidthKatakana"/>
  </si>
  <si>
    <t>回答
事業所数</t>
    <rPh sb="0" eb="2">
      <t>カイトウ</t>
    </rPh>
    <rPh sb="3" eb="6">
      <t>ジギョウショ</t>
    </rPh>
    <rPh sb="6" eb="7">
      <t>カズ</t>
    </rPh>
    <phoneticPr fontId="3"/>
  </si>
  <si>
    <t>福利厚生の充実</t>
    <rPh sb="0" eb="4">
      <t>フクリコウセイ</t>
    </rPh>
    <rPh sb="5" eb="7">
      <t>ジュウジツ</t>
    </rPh>
    <phoneticPr fontId="3"/>
  </si>
  <si>
    <t>社内キャリアパスの明確化</t>
    <rPh sb="0" eb="2">
      <t>シャナイ</t>
    </rPh>
    <rPh sb="9" eb="12">
      <t>メイカクカ</t>
    </rPh>
    <phoneticPr fontId="3"/>
  </si>
  <si>
    <t>研修会・講演会や必要な資格等の取得支援制度の導入</t>
    <rPh sb="0" eb="3">
      <t>ケンシュウカイ</t>
    </rPh>
    <rPh sb="4" eb="7">
      <t>コウエンカイ</t>
    </rPh>
    <rPh sb="8" eb="10">
      <t>ヒツヨウ</t>
    </rPh>
    <rPh sb="11" eb="14">
      <t>シカクトウ</t>
    </rPh>
    <rPh sb="15" eb="17">
      <t>シュトク</t>
    </rPh>
    <rPh sb="17" eb="21">
      <t>シエンセイド</t>
    </rPh>
    <rPh sb="22" eb="24">
      <t>ドウニュウ</t>
    </rPh>
    <phoneticPr fontId="3"/>
  </si>
  <si>
    <t>他部局や社外、海外などでの就業経験や機会の提供</t>
    <rPh sb="0" eb="1">
      <t>タ</t>
    </rPh>
    <rPh sb="1" eb="2">
      <t>ブ</t>
    </rPh>
    <rPh sb="2" eb="3">
      <t>キョク</t>
    </rPh>
    <rPh sb="4" eb="6">
      <t>シャガイ</t>
    </rPh>
    <rPh sb="7" eb="9">
      <t>カイガイ</t>
    </rPh>
    <rPh sb="13" eb="17">
      <t>シュウギョウケイケン</t>
    </rPh>
    <rPh sb="18" eb="20">
      <t>キカイ</t>
    </rPh>
    <rPh sb="21" eb="23">
      <t>テイキョウ</t>
    </rPh>
    <phoneticPr fontId="3"/>
  </si>
  <si>
    <t>業務に対する裁量権の付与</t>
    <rPh sb="0" eb="2">
      <t>ギョウム</t>
    </rPh>
    <rPh sb="3" eb="4">
      <t>タイ</t>
    </rPh>
    <rPh sb="6" eb="9">
      <t>サイリョウケン</t>
    </rPh>
    <rPh sb="10" eb="12">
      <t>フヨ</t>
    </rPh>
    <phoneticPr fontId="3"/>
  </si>
  <si>
    <t>その他※</t>
    <rPh sb="2" eb="3">
      <t>タ</t>
    </rPh>
    <phoneticPr fontId="3"/>
  </si>
  <si>
    <t>特になし</t>
    <rPh sb="0" eb="1">
      <t>トク</t>
    </rPh>
    <phoneticPr fontId="3"/>
  </si>
  <si>
    <t>卸売業・小売業</t>
    <rPh sb="2" eb="3">
      <t>ギョウ</t>
    </rPh>
    <phoneticPr fontId="3"/>
  </si>
  <si>
    <t>金融業・保険業</t>
    <rPh sb="2" eb="3">
      <t>ギョウ</t>
    </rPh>
    <phoneticPr fontId="3"/>
  </si>
  <si>
    <t>企業規模</t>
    <rPh sb="0" eb="2">
      <t>キギョウ</t>
    </rPh>
    <phoneticPr fontId="3"/>
  </si>
  <si>
    <t>※その他…賃金等の明確な明示・待遇等の明示等</t>
    <rPh sb="3" eb="4">
      <t>タ</t>
    </rPh>
    <rPh sb="5" eb="7">
      <t>チンギン</t>
    </rPh>
    <rPh sb="7" eb="8">
      <t>トウ</t>
    </rPh>
    <rPh sb="9" eb="11">
      <t>メイカク</t>
    </rPh>
    <rPh sb="12" eb="14">
      <t>メイジ</t>
    </rPh>
    <rPh sb="15" eb="17">
      <t>タイグウ</t>
    </rPh>
    <rPh sb="17" eb="18">
      <t>トウ</t>
    </rPh>
    <rPh sb="19" eb="21">
      <t>メイジ</t>
    </rPh>
    <rPh sb="21" eb="22">
      <t>トウ</t>
    </rPh>
    <phoneticPr fontId="3"/>
  </si>
  <si>
    <t>企業規模別事業所数計</t>
    <phoneticPr fontId="3"/>
  </si>
  <si>
    <t>　/総事業所数</t>
    <rPh sb="3" eb="6">
      <t>ジギョウショ</t>
    </rPh>
    <phoneticPr fontId="3"/>
  </si>
  <si>
    <t>表５－６　女性管理職およびリーダーを増やすための方法（複数回答）</t>
    <rPh sb="0" eb="1">
      <t>ヒョウ</t>
    </rPh>
    <rPh sb="5" eb="10">
      <t>ジョセイカンリショク</t>
    </rPh>
    <rPh sb="18" eb="19">
      <t>フ</t>
    </rPh>
    <rPh sb="24" eb="26">
      <t>ホウホウ</t>
    </rPh>
    <rPh sb="27" eb="29">
      <t>フクスウ</t>
    </rPh>
    <rPh sb="29" eb="31">
      <t>カイトウ</t>
    </rPh>
    <phoneticPr fontId="3"/>
  </si>
  <si>
    <t>女性を積極的に採用する</t>
    <rPh sb="0" eb="2">
      <t>ジョセイ</t>
    </rPh>
    <rPh sb="3" eb="6">
      <t>セッキョクテキ</t>
    </rPh>
    <rPh sb="7" eb="9">
      <t>サイヨウ</t>
    </rPh>
    <phoneticPr fontId="3"/>
  </si>
  <si>
    <t>女性労働者を対象とした階層別の研修を行う</t>
    <rPh sb="0" eb="5">
      <t>ジョセイロウドウシャ</t>
    </rPh>
    <rPh sb="6" eb="8">
      <t>タイショウ</t>
    </rPh>
    <rPh sb="11" eb="13">
      <t>カイソウ</t>
    </rPh>
    <rPh sb="13" eb="14">
      <t>ベツ</t>
    </rPh>
    <rPh sb="15" eb="17">
      <t>ケンシュウ</t>
    </rPh>
    <rPh sb="18" eb="19">
      <t>オコナ</t>
    </rPh>
    <phoneticPr fontId="3"/>
  </si>
  <si>
    <t>女性労働者が働き続けていく上での悩みや相談に乗り助言するメンターが継続的に支援する制度を導入する</t>
    <rPh sb="0" eb="5">
      <t>ジョセイロウドウシャ</t>
    </rPh>
    <rPh sb="6" eb="7">
      <t>ハタラ</t>
    </rPh>
    <rPh sb="8" eb="9">
      <t>ツヅ</t>
    </rPh>
    <rPh sb="13" eb="14">
      <t>ウエ</t>
    </rPh>
    <rPh sb="16" eb="17">
      <t>ナヤ</t>
    </rPh>
    <rPh sb="19" eb="21">
      <t>ソウダン</t>
    </rPh>
    <rPh sb="22" eb="23">
      <t>ノ</t>
    </rPh>
    <rPh sb="24" eb="26">
      <t>ジョゲン</t>
    </rPh>
    <rPh sb="33" eb="36">
      <t>ケイゾクテキ</t>
    </rPh>
    <rPh sb="37" eb="39">
      <t>シエン</t>
    </rPh>
    <rPh sb="41" eb="43">
      <t>セイド</t>
    </rPh>
    <rPh sb="44" eb="46">
      <t>ドウニュウ</t>
    </rPh>
    <phoneticPr fontId="3"/>
  </si>
  <si>
    <t>これまで女性が就いていなかった役職や職務に積極的に女性を登用する</t>
    <rPh sb="4" eb="6">
      <t>ジョセイ</t>
    </rPh>
    <rPh sb="7" eb="8">
      <t>ツ</t>
    </rPh>
    <rPh sb="15" eb="17">
      <t>ヤクショク</t>
    </rPh>
    <rPh sb="18" eb="20">
      <t>ショクム</t>
    </rPh>
    <rPh sb="21" eb="24">
      <t>セッキョクテキ</t>
    </rPh>
    <rPh sb="25" eb="27">
      <t>ジョセイ</t>
    </rPh>
    <rPh sb="28" eb="30">
      <t>トウヨウ</t>
    </rPh>
    <phoneticPr fontId="3"/>
  </si>
  <si>
    <t>昇給基準・人事評価の見直しを行う</t>
    <rPh sb="0" eb="4">
      <t>ショウキュウキジュン</t>
    </rPh>
    <rPh sb="5" eb="9">
      <t>ジンジヒョウカ</t>
    </rPh>
    <rPh sb="10" eb="12">
      <t>ミナオ</t>
    </rPh>
    <rPh sb="14" eb="15">
      <t>オコナ</t>
    </rPh>
    <phoneticPr fontId="3"/>
  </si>
  <si>
    <t>3歳以上の子を対象とした短時間勤務制度の導入など、子育て支援対策を充実させる</t>
    <rPh sb="1" eb="4">
      <t>サイイジョウ</t>
    </rPh>
    <rPh sb="5" eb="6">
      <t>コ</t>
    </rPh>
    <rPh sb="7" eb="9">
      <t>タイショウ</t>
    </rPh>
    <rPh sb="12" eb="19">
      <t>タンジカンキンムセイド</t>
    </rPh>
    <rPh sb="20" eb="22">
      <t>ドウニュウ</t>
    </rPh>
    <rPh sb="25" eb="27">
      <t>コソダ</t>
    </rPh>
    <rPh sb="28" eb="32">
      <t>シエンタイサク</t>
    </rPh>
    <rPh sb="33" eb="35">
      <t>ジュウジツ</t>
    </rPh>
    <phoneticPr fontId="3"/>
  </si>
  <si>
    <t>育児や介護による退職者を再雇用する制度をつくる</t>
    <rPh sb="0" eb="2">
      <t>イクジ</t>
    </rPh>
    <rPh sb="3" eb="5">
      <t>カイゴ</t>
    </rPh>
    <rPh sb="8" eb="11">
      <t>タイショクシャ</t>
    </rPh>
    <rPh sb="12" eb="15">
      <t>サイコヨウ</t>
    </rPh>
    <rPh sb="17" eb="19">
      <t>セイド</t>
    </rPh>
    <phoneticPr fontId="3"/>
  </si>
  <si>
    <t>無回答</t>
    <rPh sb="0" eb="3">
      <t>ムカイトウ</t>
    </rPh>
    <phoneticPr fontId="3"/>
  </si>
  <si>
    <t>※その他…子を預けられる環境づくり(保育園、病院保育など)　等</t>
    <rPh sb="3" eb="4">
      <t>タ</t>
    </rPh>
    <rPh sb="5" eb="6">
      <t>コ</t>
    </rPh>
    <rPh sb="7" eb="8">
      <t>アズ</t>
    </rPh>
    <rPh sb="12" eb="14">
      <t>カンキョウ</t>
    </rPh>
    <rPh sb="18" eb="21">
      <t>ホイクエン</t>
    </rPh>
    <rPh sb="22" eb="26">
      <t>ビョウインホイク</t>
    </rPh>
    <rPh sb="30" eb="31">
      <t>トウ</t>
    </rPh>
    <phoneticPr fontId="3"/>
  </si>
  <si>
    <t>表５－７　女性管理職およびリーダーが少ない理由（複数回答）</t>
    <rPh sb="0" eb="1">
      <t>ヒョウ</t>
    </rPh>
    <rPh sb="5" eb="10">
      <t>ジョセイカンリショク</t>
    </rPh>
    <rPh sb="18" eb="19">
      <t>スク</t>
    </rPh>
    <rPh sb="21" eb="23">
      <t>リユウ</t>
    </rPh>
    <rPh sb="24" eb="26">
      <t>フクスウ</t>
    </rPh>
    <rPh sb="26" eb="28">
      <t>カイトウ</t>
    </rPh>
    <phoneticPr fontId="3"/>
  </si>
  <si>
    <t>女性本人が希望しない</t>
    <rPh sb="0" eb="4">
      <t>ジョセイホンニン</t>
    </rPh>
    <rPh sb="5" eb="7">
      <t>キボウ</t>
    </rPh>
    <phoneticPr fontId="3"/>
  </si>
  <si>
    <t>女性の多くが管理職に
なる前に退職する</t>
    <rPh sb="0" eb="2">
      <t>ジョセイ</t>
    </rPh>
    <rPh sb="3" eb="4">
      <t>オオ</t>
    </rPh>
    <rPh sb="6" eb="9">
      <t>カンリショク</t>
    </rPh>
    <rPh sb="13" eb="14">
      <t>マエ</t>
    </rPh>
    <rPh sb="15" eb="17">
      <t>タイショク</t>
    </rPh>
    <phoneticPr fontId="3"/>
  </si>
  <si>
    <t>そもそも女性社員の比率が女性管理職および
リーダーの比率以下で
ある</t>
    <rPh sb="4" eb="8">
      <t>ジョセイシャイン</t>
    </rPh>
    <rPh sb="9" eb="11">
      <t>ヒリツ</t>
    </rPh>
    <rPh sb="12" eb="17">
      <t>ジョセイカンリショク</t>
    </rPh>
    <rPh sb="26" eb="30">
      <t>ヒリツイカ</t>
    </rPh>
    <phoneticPr fontId="3"/>
  </si>
  <si>
    <t>知識・経験・能力が
管理職になるまでの基準に達していない</t>
    <rPh sb="0" eb="2">
      <t>チシキ</t>
    </rPh>
    <rPh sb="3" eb="5">
      <t>ケイケン</t>
    </rPh>
    <rPh sb="6" eb="8">
      <t>ノウリョク</t>
    </rPh>
    <rPh sb="10" eb="13">
      <t>カンリショク</t>
    </rPh>
    <rPh sb="19" eb="21">
      <t>キジュン</t>
    </rPh>
    <rPh sb="22" eb="23">
      <t>タッ</t>
    </rPh>
    <phoneticPr fontId="3"/>
  </si>
  <si>
    <t>管理職は長時間労働になることが多い</t>
    <rPh sb="0" eb="3">
      <t>カンリショク</t>
    </rPh>
    <rPh sb="4" eb="9">
      <t>チョウジカンロウドウ</t>
    </rPh>
    <rPh sb="15" eb="16">
      <t>オオ</t>
    </rPh>
    <phoneticPr fontId="3"/>
  </si>
  <si>
    <t>転居を伴う転勤がある</t>
    <rPh sb="0" eb="2">
      <t>テンキョ</t>
    </rPh>
    <rPh sb="3" eb="4">
      <t>トモナ</t>
    </rPh>
    <rPh sb="5" eb="7">
      <t>テンキン</t>
    </rPh>
    <phoneticPr fontId="3"/>
  </si>
  <si>
    <t>女性が管理職になると
周囲の社員がやりにくい</t>
    <rPh sb="0" eb="2">
      <t>ジョセイ</t>
    </rPh>
    <rPh sb="3" eb="6">
      <t>カンリショク</t>
    </rPh>
    <rPh sb="11" eb="13">
      <t>シュウイ</t>
    </rPh>
    <rPh sb="14" eb="16">
      <t>シャイン</t>
    </rPh>
    <phoneticPr fontId="3"/>
  </si>
  <si>
    <t>女性管理職の前例が
ない</t>
    <rPh sb="0" eb="5">
      <t>ジョセイカンリショク</t>
    </rPh>
    <rPh sb="6" eb="8">
      <t>ゼンレイ</t>
    </rPh>
    <phoneticPr fontId="3"/>
  </si>
  <si>
    <t>※その他…女性の採用が少ない　等</t>
    <rPh sb="3" eb="4">
      <t>タ</t>
    </rPh>
    <rPh sb="5" eb="7">
      <t>ジョセイ</t>
    </rPh>
    <rPh sb="8" eb="10">
      <t>サイヨウ</t>
    </rPh>
    <rPh sb="11" eb="12">
      <t>スク</t>
    </rPh>
    <rPh sb="15" eb="16">
      <t>トウ</t>
    </rPh>
    <phoneticPr fontId="3"/>
  </si>
  <si>
    <t>表５－８　平均勤続年数の状況</t>
    <rPh sb="0" eb="1">
      <t>ヒョウ</t>
    </rPh>
    <rPh sb="5" eb="7">
      <t>ヘイキン</t>
    </rPh>
    <rPh sb="7" eb="9">
      <t>キンゾク</t>
    </rPh>
    <rPh sb="9" eb="11">
      <t>ネンスウ</t>
    </rPh>
    <rPh sb="12" eb="14">
      <t>ジョウキョウ</t>
    </rPh>
    <phoneticPr fontId="3"/>
  </si>
  <si>
    <t>（正規従業員）</t>
    <rPh sb="1" eb="3">
      <t>セイキ</t>
    </rPh>
    <rPh sb="3" eb="6">
      <t>ジュウギョウイン</t>
    </rPh>
    <phoneticPr fontId="3"/>
  </si>
  <si>
    <t>（単位：社、年）</t>
    <rPh sb="1" eb="3">
      <t>ﾀﾝｲ</t>
    </rPh>
    <rPh sb="4" eb="5">
      <t>ｼｬ</t>
    </rPh>
    <rPh sb="6" eb="7">
      <t>ﾈﾝ</t>
    </rPh>
    <phoneticPr fontId="3" type="halfwidthKatakana"/>
  </si>
  <si>
    <t>男性従業員</t>
    <rPh sb="0" eb="2">
      <t>ダンセイ</t>
    </rPh>
    <rPh sb="2" eb="5">
      <t>ジュウギョウイン</t>
    </rPh>
    <phoneticPr fontId="3"/>
  </si>
  <si>
    <t>女性従業員</t>
    <rPh sb="0" eb="2">
      <t>ジョセイ</t>
    </rPh>
    <rPh sb="2" eb="5">
      <t>ジュウギョウイン</t>
    </rPh>
    <phoneticPr fontId="3"/>
  </si>
  <si>
    <t>産業</t>
    <rPh sb="0" eb="2">
      <t>サンギョウ</t>
    </rPh>
    <phoneticPr fontId="3"/>
  </si>
  <si>
    <t>運輸・通信業、
電気・ガス・水道業</t>
    <rPh sb="0" eb="2">
      <t>ウンユ</t>
    </rPh>
    <rPh sb="3" eb="5">
      <t>ツウシン</t>
    </rPh>
    <rPh sb="5" eb="6">
      <t>ギョウ</t>
    </rPh>
    <phoneticPr fontId="3"/>
  </si>
  <si>
    <t>9人以下</t>
    <rPh sb="1" eb="2">
      <t>ニン</t>
    </rPh>
    <rPh sb="2" eb="4">
      <t>イカ</t>
    </rPh>
    <phoneticPr fontId="3"/>
  </si>
  <si>
    <t>10～29人</t>
    <rPh sb="5" eb="6">
      <t>ニン</t>
    </rPh>
    <phoneticPr fontId="3"/>
  </si>
  <si>
    <t>30～49人</t>
    <rPh sb="5" eb="6">
      <t>ニン</t>
    </rPh>
    <phoneticPr fontId="3"/>
  </si>
  <si>
    <t>50～99人</t>
    <rPh sb="5" eb="6">
      <t>ニン</t>
    </rPh>
    <phoneticPr fontId="3"/>
  </si>
  <si>
    <t>100～299人</t>
    <rPh sb="7" eb="8">
      <t>ニン</t>
    </rPh>
    <phoneticPr fontId="3"/>
  </si>
  <si>
    <t>300人以上</t>
    <rPh sb="3" eb="4">
      <t>ニン</t>
    </rPh>
    <rPh sb="4" eb="6">
      <t>イジョウ</t>
    </rPh>
    <phoneticPr fontId="3"/>
  </si>
  <si>
    <t>（再掲）
　　　10～299人</t>
    <rPh sb="1" eb="3">
      <t>サイケイ</t>
    </rPh>
    <rPh sb="14" eb="15">
      <t>ニン</t>
    </rPh>
    <phoneticPr fontId="3"/>
  </si>
  <si>
    <t>（再掲）
　　　30人以上</t>
    <rPh sb="1" eb="3">
      <t>サイケイ</t>
    </rPh>
    <rPh sb="10" eb="11">
      <t>ニン</t>
    </rPh>
    <rPh sb="11" eb="13">
      <t>イジョウ</t>
    </rPh>
    <phoneticPr fontId="3"/>
  </si>
  <si>
    <t>表６　就業規則の作成の有無</t>
    <rPh sb="3" eb="5">
      <t>シュウギョウ</t>
    </rPh>
    <rPh sb="5" eb="7">
      <t>キソク</t>
    </rPh>
    <rPh sb="8" eb="10">
      <t>サクセイ</t>
    </rPh>
    <rPh sb="11" eb="13">
      <t>ウム</t>
    </rPh>
    <phoneticPr fontId="3"/>
  </si>
  <si>
    <t>就業規則を作成
している</t>
    <rPh sb="0" eb="2">
      <t>シュウギョウ</t>
    </rPh>
    <rPh sb="2" eb="4">
      <t>キソク</t>
    </rPh>
    <rPh sb="5" eb="7">
      <t>サクセイ</t>
    </rPh>
    <phoneticPr fontId="3"/>
  </si>
  <si>
    <t>就業規則を作成
していない</t>
    <rPh sb="0" eb="2">
      <t>シュウギョウ</t>
    </rPh>
    <rPh sb="2" eb="4">
      <t>キソク</t>
    </rPh>
    <rPh sb="5" eb="7">
      <t>サクセイ</t>
    </rPh>
    <phoneticPr fontId="3"/>
  </si>
  <si>
    <t>回答合計</t>
    <rPh sb="0" eb="2">
      <t>カイトウ</t>
    </rPh>
    <rPh sb="2" eb="4">
      <t>ゴウケイ</t>
    </rPh>
    <phoneticPr fontId="3"/>
  </si>
  <si>
    <t>左記チェック（ゼロならOK）</t>
    <rPh sb="0" eb="2">
      <t>サキ</t>
    </rPh>
    <phoneticPr fontId="3"/>
  </si>
  <si>
    <t>　/事業所総数</t>
    <rPh sb="2" eb="5">
      <t>ジギョウショ</t>
    </rPh>
    <rPh sb="5" eb="7">
      <t>ソウスウ</t>
    </rPh>
    <phoneticPr fontId="3"/>
  </si>
  <si>
    <t>表７　週休制の状況</t>
    <rPh sb="0" eb="1">
      <t>ヒョウ</t>
    </rPh>
    <rPh sb="3" eb="5">
      <t>シュウキュウ</t>
    </rPh>
    <rPh sb="5" eb="6">
      <t>セイ</t>
    </rPh>
    <rPh sb="7" eb="9">
      <t>ジョウキョウ</t>
    </rPh>
    <phoneticPr fontId="3"/>
  </si>
  <si>
    <t>２段目：回答事業所数に対する週休制の形態の割合</t>
    <rPh sb="1" eb="3">
      <t>ﾀﾞﾝﾒ</t>
    </rPh>
    <rPh sb="4" eb="6">
      <t>ｶｲﾄｳ</t>
    </rPh>
    <rPh sb="6" eb="9">
      <t>ｼﾞｷﾞｮｳｼｮ</t>
    </rPh>
    <rPh sb="9" eb="10">
      <t>ｽｳ</t>
    </rPh>
    <rPh sb="11" eb="12">
      <t>ﾀｲ</t>
    </rPh>
    <rPh sb="14" eb="17">
      <t>ｼｭｳｷｭｳｾｲ</t>
    </rPh>
    <rPh sb="18" eb="20">
      <t>ｹｲﾀｲ</t>
    </rPh>
    <rPh sb="21" eb="23">
      <t>ﾜﾘｱｲ</t>
    </rPh>
    <phoneticPr fontId="3" type="halfwidthKatakana"/>
  </si>
  <si>
    <t>週休
１日制</t>
    <rPh sb="0" eb="2">
      <t>シュウキュウ</t>
    </rPh>
    <rPh sb="4" eb="5">
      <t>ニチ</t>
    </rPh>
    <rPh sb="5" eb="6">
      <t>セイ</t>
    </rPh>
    <phoneticPr fontId="3"/>
  </si>
  <si>
    <t>週休
１日半制</t>
    <rPh sb="0" eb="2">
      <t>シュウキュウ</t>
    </rPh>
    <rPh sb="4" eb="5">
      <t>ニチ</t>
    </rPh>
    <rPh sb="5" eb="6">
      <t>ハン</t>
    </rPh>
    <rPh sb="6" eb="7">
      <t>セイ</t>
    </rPh>
    <phoneticPr fontId="3"/>
  </si>
  <si>
    <t>何らかの
週休
２日制</t>
    <rPh sb="0" eb="1">
      <t>ナン</t>
    </rPh>
    <rPh sb="5" eb="7">
      <t>シュウキュウ</t>
    </rPh>
    <rPh sb="9" eb="10">
      <t>ニチ</t>
    </rPh>
    <rPh sb="10" eb="11">
      <t>セイ</t>
    </rPh>
    <phoneticPr fontId="3"/>
  </si>
  <si>
    <t>その他
（週休３日制、３勤３休など）</t>
    <rPh sb="2" eb="3">
      <t>タ</t>
    </rPh>
    <rPh sb="5" eb="7">
      <t>シュウキュウ</t>
    </rPh>
    <rPh sb="8" eb="9">
      <t>ニチ</t>
    </rPh>
    <rPh sb="9" eb="10">
      <t>セイ</t>
    </rPh>
    <rPh sb="12" eb="13">
      <t>キン</t>
    </rPh>
    <rPh sb="14" eb="15">
      <t>キュウ</t>
    </rPh>
    <phoneticPr fontId="3"/>
  </si>
  <si>
    <t>変形
休日制
（４週４休）</t>
    <rPh sb="0" eb="1">
      <t>ヘン</t>
    </rPh>
    <rPh sb="1" eb="2">
      <t>ケイ</t>
    </rPh>
    <rPh sb="3" eb="5">
      <t>キュウジツ</t>
    </rPh>
    <rPh sb="5" eb="6">
      <t>セイ</t>
    </rPh>
    <rPh sb="9" eb="10">
      <t>シュウ</t>
    </rPh>
    <rPh sb="11" eb="12">
      <t>キュウ</t>
    </rPh>
    <phoneticPr fontId="3"/>
  </si>
  <si>
    <t>完全
週休
２日制</t>
    <rPh sb="0" eb="2">
      <t>カンゼン</t>
    </rPh>
    <rPh sb="3" eb="5">
      <t>シュウキュウ</t>
    </rPh>
    <rPh sb="7" eb="8">
      <t>ニチ</t>
    </rPh>
    <rPh sb="8" eb="9">
      <t>セイ</t>
    </rPh>
    <phoneticPr fontId="3"/>
  </si>
  <si>
    <t>その他の週休
２日制</t>
    <rPh sb="2" eb="3">
      <t>タ</t>
    </rPh>
    <rPh sb="4" eb="6">
      <t>シュウキュウ</t>
    </rPh>
    <rPh sb="8" eb="9">
      <t>ニチ</t>
    </rPh>
    <rPh sb="9" eb="10">
      <t>セイ</t>
    </rPh>
    <phoneticPr fontId="3"/>
  </si>
  <si>
    <t>表８　所定外労働（残業）の状況</t>
    <rPh sb="0" eb="1">
      <t>ヒョウ</t>
    </rPh>
    <rPh sb="3" eb="5">
      <t>ショテイ</t>
    </rPh>
    <rPh sb="5" eb="6">
      <t>ガイ</t>
    </rPh>
    <rPh sb="6" eb="8">
      <t>ロウドウ</t>
    </rPh>
    <rPh sb="9" eb="11">
      <t>ザンギョウ</t>
    </rPh>
    <rPh sb="13" eb="15">
      <t>ジョウキョウ</t>
    </rPh>
    <phoneticPr fontId="3"/>
  </si>
  <si>
    <t>（単位：社、時間）</t>
    <rPh sb="1" eb="3">
      <t>ﾀﾝｲ</t>
    </rPh>
    <rPh sb="4" eb="5">
      <t>ｼｬ</t>
    </rPh>
    <rPh sb="6" eb="8">
      <t>ｼﾞｶﾝ</t>
    </rPh>
    <phoneticPr fontId="3" type="halfwidthKatakana"/>
  </si>
  <si>
    <t>1人当たり所定外労働の状況（年計）</t>
    <rPh sb="0" eb="2">
      <t>ヒトリ</t>
    </rPh>
    <rPh sb="2" eb="3">
      <t>ア</t>
    </rPh>
    <rPh sb="5" eb="7">
      <t>ショテイ</t>
    </rPh>
    <rPh sb="7" eb="8">
      <t>ガイ</t>
    </rPh>
    <rPh sb="8" eb="10">
      <t>ロウドウ</t>
    </rPh>
    <rPh sb="11" eb="13">
      <t>ジョウキョウ</t>
    </rPh>
    <rPh sb="14" eb="15">
      <t>ネン</t>
    </rPh>
    <rPh sb="15" eb="16">
      <t>ケイ</t>
    </rPh>
    <phoneticPr fontId="3"/>
  </si>
  <si>
    <t>所定外労働時間数</t>
    <rPh sb="0" eb="2">
      <t>ショテイ</t>
    </rPh>
    <rPh sb="2" eb="3">
      <t>ガイ</t>
    </rPh>
    <rPh sb="3" eb="5">
      <t>ロウドウ</t>
    </rPh>
    <rPh sb="5" eb="7">
      <t>ジカン</t>
    </rPh>
    <rPh sb="7" eb="8">
      <t>スウ</t>
    </rPh>
    <phoneticPr fontId="3"/>
  </si>
  <si>
    <t>表９　恒常的な所定外労働（残業）削減のための取組　（複数回答）</t>
    <rPh sb="0" eb="1">
      <t>ヒョウ</t>
    </rPh>
    <rPh sb="3" eb="5">
      <t>コウジョウ</t>
    </rPh>
    <rPh sb="5" eb="6">
      <t>テキ</t>
    </rPh>
    <rPh sb="7" eb="9">
      <t>ショテイ</t>
    </rPh>
    <rPh sb="9" eb="10">
      <t>ガイ</t>
    </rPh>
    <rPh sb="10" eb="12">
      <t>ロウドウ</t>
    </rPh>
    <rPh sb="13" eb="15">
      <t>ザンギョウ</t>
    </rPh>
    <rPh sb="16" eb="18">
      <t>サクゲン</t>
    </rPh>
    <rPh sb="22" eb="23">
      <t>ト</t>
    </rPh>
    <rPh sb="23" eb="24">
      <t>ク</t>
    </rPh>
    <rPh sb="26" eb="28">
      <t>フクスウ</t>
    </rPh>
    <rPh sb="28" eb="30">
      <t>カイトウ</t>
    </rPh>
    <phoneticPr fontId="3"/>
  </si>
  <si>
    <t>３段目：取組をしている事業所での取組内容の割合（複数回答）</t>
    <rPh sb="1" eb="3">
      <t>ﾀﾞﾝﾒ</t>
    </rPh>
    <rPh sb="4" eb="5">
      <t>ﾄ</t>
    </rPh>
    <rPh sb="5" eb="6">
      <t>ｸ</t>
    </rPh>
    <rPh sb="11" eb="14">
      <t>ｼﾞｷﾞｮｳｼｮ</t>
    </rPh>
    <rPh sb="16" eb="18">
      <t>ﾄﾘｸﾐ</t>
    </rPh>
    <rPh sb="18" eb="20">
      <t>ﾅｲﾖｳ</t>
    </rPh>
    <rPh sb="21" eb="23">
      <t>ﾜﾘｱｲ</t>
    </rPh>
    <rPh sb="24" eb="26">
      <t>ﾌｸｽｳ</t>
    </rPh>
    <rPh sb="26" eb="28">
      <t>ｶｲﾄｳ</t>
    </rPh>
    <phoneticPr fontId="3" type="halfwidthKatakana"/>
  </si>
  <si>
    <t>（単位：社、％）</t>
    <rPh sb="1" eb="3">
      <t>タンイ</t>
    </rPh>
    <rPh sb="4" eb="5">
      <t>シャ</t>
    </rPh>
    <phoneticPr fontId="3"/>
  </si>
  <si>
    <t>取組を
している</t>
    <rPh sb="0" eb="1">
      <t>ト</t>
    </rPh>
    <rPh sb="1" eb="2">
      <t>ク</t>
    </rPh>
    <phoneticPr fontId="3"/>
  </si>
  <si>
    <t>業務量や
内容に
見合った
人員配置を工夫</t>
    <rPh sb="0" eb="2">
      <t>ギョウム</t>
    </rPh>
    <rPh sb="2" eb="3">
      <t>リョウ</t>
    </rPh>
    <rPh sb="5" eb="7">
      <t>ナイヨウ</t>
    </rPh>
    <rPh sb="9" eb="11">
      <t>ミア</t>
    </rPh>
    <rPh sb="14" eb="15">
      <t>ジンジ</t>
    </rPh>
    <rPh sb="15" eb="16">
      <t>イン</t>
    </rPh>
    <rPh sb="16" eb="18">
      <t>ハイチ</t>
    </rPh>
    <rPh sb="19" eb="21">
      <t>クフウ</t>
    </rPh>
    <phoneticPr fontId="3"/>
  </si>
  <si>
    <t>業務の効率を上げるための人材育成を実施</t>
    <rPh sb="0" eb="2">
      <t>ギョウム</t>
    </rPh>
    <rPh sb="3" eb="5">
      <t>コウリツ</t>
    </rPh>
    <rPh sb="6" eb="7">
      <t>ア</t>
    </rPh>
    <rPh sb="12" eb="14">
      <t>ジンザイ</t>
    </rPh>
    <rPh sb="14" eb="16">
      <t>イクセイ</t>
    </rPh>
    <rPh sb="17" eb="19">
      <t>ジッシ</t>
    </rPh>
    <phoneticPr fontId="3"/>
  </si>
  <si>
    <t>業務内容の共有化</t>
    <rPh sb="0" eb="2">
      <t>ギョウム</t>
    </rPh>
    <rPh sb="2" eb="4">
      <t>ナイヨウ</t>
    </rPh>
    <rPh sb="5" eb="8">
      <t>キョウユウカ</t>
    </rPh>
    <phoneticPr fontId="3"/>
  </si>
  <si>
    <t>残業の事前申請の徹底</t>
    <rPh sb="0" eb="2">
      <t>ザンギョウ</t>
    </rPh>
    <rPh sb="3" eb="5">
      <t>ジゼン</t>
    </rPh>
    <rPh sb="5" eb="7">
      <t>シンセイ</t>
    </rPh>
    <rPh sb="8" eb="10">
      <t>テッテイ</t>
    </rPh>
    <phoneticPr fontId="3"/>
  </si>
  <si>
    <t>変形労働時間制の導入</t>
    <rPh sb="0" eb="2">
      <t>ヘンケイ</t>
    </rPh>
    <rPh sb="2" eb="4">
      <t>ロウドウ</t>
    </rPh>
    <rPh sb="4" eb="6">
      <t>ジカン</t>
    </rPh>
    <rPh sb="6" eb="7">
      <t>セイ</t>
    </rPh>
    <rPh sb="8" eb="10">
      <t>ドウニュウ</t>
    </rPh>
    <phoneticPr fontId="3"/>
  </si>
  <si>
    <t>フレックスタイム制の導入</t>
    <rPh sb="8" eb="9">
      <t>セイ</t>
    </rPh>
    <rPh sb="10" eb="12">
      <t>ドウニュウ</t>
    </rPh>
    <phoneticPr fontId="3"/>
  </si>
  <si>
    <t>裁量労働制の導入</t>
    <rPh sb="0" eb="2">
      <t>サイリョウ</t>
    </rPh>
    <rPh sb="2" eb="4">
      <t>ロウドウ</t>
    </rPh>
    <rPh sb="4" eb="5">
      <t>セイ</t>
    </rPh>
    <rPh sb="6" eb="8">
      <t>ドウニュウ</t>
    </rPh>
    <phoneticPr fontId="3"/>
  </si>
  <si>
    <t>管理者に対する研修・教育</t>
    <rPh sb="0" eb="2">
      <t>カンリ</t>
    </rPh>
    <rPh sb="2" eb="3">
      <t>シャ</t>
    </rPh>
    <rPh sb="4" eb="5">
      <t>タイ</t>
    </rPh>
    <rPh sb="7" eb="9">
      <t>ケンシュウ</t>
    </rPh>
    <rPh sb="10" eb="12">
      <t>キョウイク</t>
    </rPh>
    <phoneticPr fontId="3"/>
  </si>
  <si>
    <t>残業削減のための数値目標設定</t>
    <rPh sb="0" eb="2">
      <t>ザンギョウ</t>
    </rPh>
    <rPh sb="2" eb="4">
      <t>サクゲン</t>
    </rPh>
    <rPh sb="8" eb="10">
      <t>スウチ</t>
    </rPh>
    <rPh sb="10" eb="12">
      <t>モクヒョウ</t>
    </rPh>
    <rPh sb="12" eb="14">
      <t>セッテイ</t>
    </rPh>
    <phoneticPr fontId="3"/>
  </si>
  <si>
    <t>ノー残業デー等の
実施</t>
    <rPh sb="2" eb="4">
      <t>ザンギョウ</t>
    </rPh>
    <rPh sb="6" eb="7">
      <t>トウ</t>
    </rPh>
    <rPh sb="9" eb="11">
      <t>ジッシ</t>
    </rPh>
    <phoneticPr fontId="3"/>
  </si>
  <si>
    <t>残業を削減した管理者を評価する制度の導入</t>
    <rPh sb="0" eb="2">
      <t>ザンギョウ</t>
    </rPh>
    <rPh sb="3" eb="5">
      <t>サクゲン</t>
    </rPh>
    <rPh sb="7" eb="10">
      <t>カンリシャ</t>
    </rPh>
    <rPh sb="11" eb="13">
      <t>ヒョウカ</t>
    </rPh>
    <rPh sb="15" eb="17">
      <t>セイド</t>
    </rPh>
    <rPh sb="18" eb="20">
      <t>ドウニュウ</t>
    </rPh>
    <phoneticPr fontId="3"/>
  </si>
  <si>
    <t>その他※</t>
    <rPh sb="2" eb="3">
      <t>ホカ</t>
    </rPh>
    <phoneticPr fontId="3"/>
  </si>
  <si>
    <t>※その他･･･定時帰社の呼びかけ、ＩＴ化等の設備投資　等</t>
    <rPh sb="3" eb="4">
      <t>ホカ</t>
    </rPh>
    <rPh sb="7" eb="9">
      <t>テイジ</t>
    </rPh>
    <rPh sb="9" eb="11">
      <t>キシャ</t>
    </rPh>
    <rPh sb="12" eb="13">
      <t>ヨ</t>
    </rPh>
    <rPh sb="19" eb="20">
      <t>カ</t>
    </rPh>
    <rPh sb="20" eb="21">
      <t>トウ</t>
    </rPh>
    <rPh sb="22" eb="24">
      <t>セツビ</t>
    </rPh>
    <rPh sb="24" eb="26">
      <t>トウシ</t>
    </rPh>
    <rPh sb="27" eb="28">
      <t>トウ</t>
    </rPh>
    <phoneticPr fontId="3"/>
  </si>
  <si>
    <t>　/取り組みをしている事業所数</t>
    <rPh sb="2" eb="3">
      <t>ト</t>
    </rPh>
    <rPh sb="4" eb="5">
      <t>ク</t>
    </rPh>
    <rPh sb="11" eb="14">
      <t>ジギョウショ</t>
    </rPh>
    <rPh sb="14" eb="15">
      <t>スウ</t>
    </rPh>
    <phoneticPr fontId="3"/>
  </si>
  <si>
    <t>表１０　年次有給休暇の状況</t>
    <rPh sb="0" eb="1">
      <t>ヒョウ</t>
    </rPh>
    <rPh sb="4" eb="6">
      <t>ネンジ</t>
    </rPh>
    <rPh sb="6" eb="8">
      <t>ユウキュウ</t>
    </rPh>
    <rPh sb="8" eb="10">
      <t>キュウカ</t>
    </rPh>
    <rPh sb="11" eb="13">
      <t>ジョウキョウ</t>
    </rPh>
    <phoneticPr fontId="3"/>
  </si>
  <si>
    <t>（単位：社、日、％）</t>
    <rPh sb="1" eb="3">
      <t>ﾀﾝｲ</t>
    </rPh>
    <rPh sb="4" eb="5">
      <t>ｼｬ</t>
    </rPh>
    <rPh sb="6" eb="7">
      <t>ﾆﾁ</t>
    </rPh>
    <phoneticPr fontId="3" type="halfwidthKatakana"/>
  </si>
  <si>
    <t>年次有給休暇の状況（１人当たり）</t>
    <rPh sb="0" eb="2">
      <t>ネンジ</t>
    </rPh>
    <rPh sb="2" eb="4">
      <t>ユウキュウ</t>
    </rPh>
    <rPh sb="4" eb="6">
      <t>キュウカ</t>
    </rPh>
    <rPh sb="7" eb="9">
      <t>ジョウキョウ</t>
    </rPh>
    <rPh sb="11" eb="12">
      <t>ニン</t>
    </rPh>
    <rPh sb="12" eb="13">
      <t>ア</t>
    </rPh>
    <phoneticPr fontId="3"/>
  </si>
  <si>
    <t>平均
付与日数</t>
    <rPh sb="0" eb="2">
      <t>ヘイキン</t>
    </rPh>
    <rPh sb="3" eb="5">
      <t>フヨ</t>
    </rPh>
    <rPh sb="5" eb="7">
      <t>ニッスウ</t>
    </rPh>
    <phoneticPr fontId="3"/>
  </si>
  <si>
    <t>平均
取得日数</t>
    <rPh sb="0" eb="2">
      <t>ヘイキン</t>
    </rPh>
    <rPh sb="3" eb="5">
      <t>シュトク</t>
    </rPh>
    <rPh sb="5" eb="7">
      <t>ニッスウ</t>
    </rPh>
    <phoneticPr fontId="3"/>
  </si>
  <si>
    <t>取得率</t>
    <rPh sb="0" eb="2">
      <t>シュトク</t>
    </rPh>
    <rPh sb="2" eb="3">
      <t>リツ</t>
    </rPh>
    <phoneticPr fontId="3"/>
  </si>
  <si>
    <t>表１１　年次有給休暇取得促進のための取組　（複数回答）</t>
    <rPh sb="0" eb="1">
      <t>ヒョウ</t>
    </rPh>
    <rPh sb="4" eb="6">
      <t>ネンジ</t>
    </rPh>
    <rPh sb="6" eb="8">
      <t>ユウキュウ</t>
    </rPh>
    <rPh sb="8" eb="10">
      <t>キュウカ</t>
    </rPh>
    <rPh sb="10" eb="12">
      <t>シュトク</t>
    </rPh>
    <rPh sb="12" eb="14">
      <t>ソクシン</t>
    </rPh>
    <rPh sb="18" eb="20">
      <t>トリクミ</t>
    </rPh>
    <rPh sb="22" eb="24">
      <t>フクスウ</t>
    </rPh>
    <rPh sb="24" eb="26">
      <t>カイトウ</t>
    </rPh>
    <phoneticPr fontId="3"/>
  </si>
  <si>
    <t>年または
月初めに
休暇取得
計画書を
作成</t>
    <rPh sb="0" eb="1">
      <t>ネン</t>
    </rPh>
    <rPh sb="5" eb="6">
      <t>ツキ</t>
    </rPh>
    <rPh sb="6" eb="7">
      <t>ハジ</t>
    </rPh>
    <rPh sb="10" eb="12">
      <t>キュウカ</t>
    </rPh>
    <rPh sb="12" eb="14">
      <t>シュトク</t>
    </rPh>
    <rPh sb="15" eb="17">
      <t>ケイカク</t>
    </rPh>
    <rPh sb="17" eb="18">
      <t>ショ</t>
    </rPh>
    <rPh sb="20" eb="22">
      <t>サクセイ</t>
    </rPh>
    <phoneticPr fontId="3"/>
  </si>
  <si>
    <t>計画的
付与制度
の導入</t>
    <rPh sb="0" eb="3">
      <t>ケイカクテキ</t>
    </rPh>
    <rPh sb="4" eb="6">
      <t>フヨ</t>
    </rPh>
    <rPh sb="6" eb="8">
      <t>セイド</t>
    </rPh>
    <rPh sb="10" eb="12">
      <t>ドウニュウ</t>
    </rPh>
    <phoneticPr fontId="3"/>
  </si>
  <si>
    <t>「年休取得促進月間」等の実施</t>
    <rPh sb="1" eb="3">
      <t>ネンキュウ</t>
    </rPh>
    <rPh sb="3" eb="5">
      <t>シュトク</t>
    </rPh>
    <rPh sb="5" eb="7">
      <t>ソクシン</t>
    </rPh>
    <rPh sb="7" eb="9">
      <t>ゲッカン</t>
    </rPh>
    <rPh sb="10" eb="11">
      <t>トウ</t>
    </rPh>
    <rPh sb="12" eb="14">
      <t>ジッシ</t>
    </rPh>
    <phoneticPr fontId="3"/>
  </si>
  <si>
    <t>時間・半日
単位等の
分割付与
の導入</t>
    <rPh sb="0" eb="2">
      <t>ジカン</t>
    </rPh>
    <rPh sb="3" eb="5">
      <t>ハンニチ</t>
    </rPh>
    <rPh sb="6" eb="9">
      <t>タンイトウ</t>
    </rPh>
    <rPh sb="11" eb="13">
      <t>ブンカツ</t>
    </rPh>
    <rPh sb="13" eb="15">
      <t>フヨ</t>
    </rPh>
    <rPh sb="17" eb="19">
      <t>ドウニュウ</t>
    </rPh>
    <phoneticPr fontId="3"/>
  </si>
  <si>
    <t>所属
管理者、
監督者等の
率先取得</t>
    <rPh sb="0" eb="2">
      <t>ショゾク</t>
    </rPh>
    <rPh sb="3" eb="6">
      <t>カンリシャ</t>
    </rPh>
    <rPh sb="8" eb="11">
      <t>カントクシャ</t>
    </rPh>
    <rPh sb="11" eb="12">
      <t>トウ</t>
    </rPh>
    <rPh sb="14" eb="16">
      <t>ソッセン</t>
    </rPh>
    <rPh sb="16" eb="18">
      <t>シュトク</t>
    </rPh>
    <phoneticPr fontId="3"/>
  </si>
  <si>
    <t>年休取得を促進した管理者を評価する仕組みの導入</t>
    <rPh sb="0" eb="2">
      <t>ネンキュウ</t>
    </rPh>
    <rPh sb="2" eb="4">
      <t>シュトク</t>
    </rPh>
    <rPh sb="5" eb="7">
      <t>ソクシン</t>
    </rPh>
    <rPh sb="9" eb="12">
      <t>カンリシャ</t>
    </rPh>
    <rPh sb="13" eb="15">
      <t>ヒョウカ</t>
    </rPh>
    <rPh sb="17" eb="19">
      <t>シク</t>
    </rPh>
    <rPh sb="21" eb="23">
      <t>ドウニュウ</t>
    </rPh>
    <phoneticPr fontId="3"/>
  </si>
  <si>
    <t>研修や
掲示、
通知など
による
普及啓発</t>
    <rPh sb="0" eb="2">
      <t>ケンシュウ</t>
    </rPh>
    <rPh sb="4" eb="6">
      <t>ケイジ</t>
    </rPh>
    <rPh sb="8" eb="10">
      <t>ツウチ</t>
    </rPh>
    <rPh sb="17" eb="19">
      <t>フキュウ</t>
    </rPh>
    <rPh sb="19" eb="21">
      <t>ケイハツ</t>
    </rPh>
    <phoneticPr fontId="3"/>
  </si>
  <si>
    <t>業務内容の共有化等業務を相互補完できる体制づくり</t>
    <rPh sb="0" eb="2">
      <t>ギョウム</t>
    </rPh>
    <rPh sb="2" eb="4">
      <t>ナイヨウ</t>
    </rPh>
    <rPh sb="5" eb="8">
      <t>キョウユウカ</t>
    </rPh>
    <rPh sb="8" eb="9">
      <t>トウ</t>
    </rPh>
    <rPh sb="9" eb="11">
      <t>ギョウム</t>
    </rPh>
    <rPh sb="12" eb="14">
      <t>ソウゴ</t>
    </rPh>
    <rPh sb="14" eb="16">
      <t>ホカン</t>
    </rPh>
    <rPh sb="19" eb="21">
      <t>タイセイ</t>
    </rPh>
    <phoneticPr fontId="3"/>
  </si>
  <si>
    <t>※その他･･･年休取得促進日の設定、連休に合わせた取得促進　等</t>
    <rPh sb="3" eb="4">
      <t>ホカ</t>
    </rPh>
    <rPh sb="7" eb="9">
      <t>ネンキュウ</t>
    </rPh>
    <rPh sb="9" eb="11">
      <t>シュトク</t>
    </rPh>
    <rPh sb="11" eb="13">
      <t>ソクシン</t>
    </rPh>
    <rPh sb="13" eb="14">
      <t>ビ</t>
    </rPh>
    <rPh sb="15" eb="17">
      <t>セッテイ</t>
    </rPh>
    <rPh sb="18" eb="20">
      <t>レンキュウ</t>
    </rPh>
    <rPh sb="21" eb="22">
      <t>ア</t>
    </rPh>
    <rPh sb="25" eb="27">
      <t>シュトク</t>
    </rPh>
    <rPh sb="27" eb="29">
      <t>ソクシン</t>
    </rPh>
    <rPh sb="30" eb="31">
      <t>トウ</t>
    </rPh>
    <phoneticPr fontId="3"/>
  </si>
  <si>
    <t>表１２－１　無期転換ルールに該当する非正規従業員の人数</t>
    <rPh sb="0" eb="1">
      <t>ヒョウ</t>
    </rPh>
    <rPh sb="6" eb="8">
      <t>ムキ</t>
    </rPh>
    <rPh sb="8" eb="10">
      <t>テンカン</t>
    </rPh>
    <rPh sb="14" eb="16">
      <t>ガイトウ</t>
    </rPh>
    <rPh sb="18" eb="19">
      <t>ヒ</t>
    </rPh>
    <rPh sb="19" eb="21">
      <t>セイキ</t>
    </rPh>
    <rPh sb="21" eb="24">
      <t>ジュウギョウイン</t>
    </rPh>
    <rPh sb="25" eb="27">
      <t>ニンズウ</t>
    </rPh>
    <phoneticPr fontId="3"/>
  </si>
  <si>
    <t>（単位：社、人）</t>
    <rPh sb="1" eb="3">
      <t>ﾀﾝｲ</t>
    </rPh>
    <rPh sb="4" eb="5">
      <t>ｼｬ</t>
    </rPh>
    <rPh sb="6" eb="7">
      <t>ﾆﾝ</t>
    </rPh>
    <phoneticPr fontId="3" type="halfwidthKatakana"/>
  </si>
  <si>
    <t>該当人数</t>
    <rPh sb="0" eb="4">
      <t>ガイトウニンズウ</t>
    </rPh>
    <phoneticPr fontId="3"/>
  </si>
  <si>
    <t>表１２－２　非正規従業員の正規従業員への転換実績（パートタイム労働者）</t>
    <rPh sb="0" eb="1">
      <t>ヒョウ</t>
    </rPh>
    <rPh sb="6" eb="7">
      <t>ヒ</t>
    </rPh>
    <rPh sb="7" eb="9">
      <t>セイキ</t>
    </rPh>
    <rPh sb="9" eb="12">
      <t>ジュウギョウイン</t>
    </rPh>
    <rPh sb="13" eb="15">
      <t>セイキ</t>
    </rPh>
    <rPh sb="15" eb="18">
      <t>ジュウギョウイン</t>
    </rPh>
    <rPh sb="20" eb="22">
      <t>テンカン</t>
    </rPh>
    <rPh sb="22" eb="24">
      <t>ジッセキ</t>
    </rPh>
    <rPh sb="31" eb="34">
      <t>ロウドウシャ</t>
    </rPh>
    <phoneticPr fontId="3"/>
  </si>
  <si>
    <t>１段目：事業所数または過去３年以内に正規従業員に転換した労働者数</t>
    <rPh sb="1" eb="3">
      <t>ﾀﾞﾝﾒ</t>
    </rPh>
    <rPh sb="4" eb="7">
      <t>ｼﾞｷﾞｮｳｼｮ</t>
    </rPh>
    <rPh sb="7" eb="8">
      <t>ｽｳ</t>
    </rPh>
    <rPh sb="11" eb="13">
      <t>ｶｺ</t>
    </rPh>
    <rPh sb="14" eb="15">
      <t>ﾈﾝ</t>
    </rPh>
    <rPh sb="15" eb="17">
      <t>ｲﾅｲ</t>
    </rPh>
    <rPh sb="18" eb="20">
      <t>ｾｲｷ</t>
    </rPh>
    <rPh sb="20" eb="23">
      <t>ｼﾞｭｳｷﾞｮｳｲﾝ</t>
    </rPh>
    <rPh sb="24" eb="26">
      <t>ﾃﾝｶﾝ</t>
    </rPh>
    <rPh sb="28" eb="31">
      <t>ﾛｳﾄﾞｳｼｬ</t>
    </rPh>
    <rPh sb="31" eb="32">
      <t>ｽｳ</t>
    </rPh>
    <phoneticPr fontId="3" type="halfwidthKatakana"/>
  </si>
  <si>
    <t>無期転換ルールに該当する非正規従業員数（過去３か年合計）</t>
    <rPh sb="0" eb="4">
      <t>ムキテンカン</t>
    </rPh>
    <rPh sb="8" eb="10">
      <t>ガイトウ</t>
    </rPh>
    <rPh sb="12" eb="15">
      <t>ヒセイキ</t>
    </rPh>
    <rPh sb="15" eb="19">
      <t>ジュウギョウインスウ</t>
    </rPh>
    <rPh sb="20" eb="22">
      <t>カコ</t>
    </rPh>
    <rPh sb="24" eb="25">
      <t>ネン</t>
    </rPh>
    <rPh sb="25" eb="27">
      <t>ゴウケイ</t>
    </rPh>
    <phoneticPr fontId="3"/>
  </si>
  <si>
    <t>パートタイム労働者</t>
    <rPh sb="6" eb="9">
      <t>ロウドウシャ</t>
    </rPh>
    <phoneticPr fontId="3"/>
  </si>
  <si>
    <t>派遣労働者</t>
    <rPh sb="0" eb="2">
      <t>ハケン</t>
    </rPh>
    <rPh sb="2" eb="5">
      <t>ロウドウシャ</t>
    </rPh>
    <phoneticPr fontId="3"/>
  </si>
  <si>
    <t>転換制度なし</t>
    <rPh sb="0" eb="2">
      <t>テンカン</t>
    </rPh>
    <rPh sb="2" eb="4">
      <t>セイド</t>
    </rPh>
    <phoneticPr fontId="3"/>
  </si>
  <si>
    <t>男性</t>
    <rPh sb="0" eb="2">
      <t>ダンセイ</t>
    </rPh>
    <phoneticPr fontId="3"/>
  </si>
  <si>
    <t>女性</t>
    <rPh sb="0" eb="2">
      <t>ジョセイ</t>
    </rPh>
    <phoneticPr fontId="3"/>
  </si>
  <si>
    <t>転換制度
あり</t>
    <rPh sb="0" eb="2">
      <t>テンカン</t>
    </rPh>
    <rPh sb="2" eb="4">
      <t>セイド</t>
    </rPh>
    <phoneticPr fontId="3"/>
  </si>
  <si>
    <t>転換した人数（過去3年以内）</t>
    <rPh sb="0" eb="2">
      <t>テンカン</t>
    </rPh>
    <rPh sb="4" eb="6">
      <t>ニンズウ</t>
    </rPh>
    <rPh sb="7" eb="9">
      <t>カコ</t>
    </rPh>
    <rPh sb="10" eb="11">
      <t>ネン</t>
    </rPh>
    <rPh sb="11" eb="13">
      <t>イナイ</t>
    </rPh>
    <phoneticPr fontId="3"/>
  </si>
  <si>
    <t>回答合計
パート</t>
    <rPh sb="0" eb="2">
      <t>カイトウ</t>
    </rPh>
    <rPh sb="2" eb="4">
      <t>ゴウケイ</t>
    </rPh>
    <phoneticPr fontId="3"/>
  </si>
  <si>
    <t>企業規模別事業所数計</t>
  </si>
  <si>
    <t>　/総事業所数</t>
  </si>
  <si>
    <t>－</t>
  </si>
  <si>
    <t>再掲</t>
  </si>
  <si>
    <t>表１２－３　非正規従業員の正規従業員への転換実績（派遣）</t>
    <rPh sb="0" eb="1">
      <t>ヒョウ</t>
    </rPh>
    <rPh sb="6" eb="7">
      <t>ヒ</t>
    </rPh>
    <rPh sb="7" eb="9">
      <t>セイキ</t>
    </rPh>
    <rPh sb="9" eb="12">
      <t>ジュウギョウイン</t>
    </rPh>
    <rPh sb="13" eb="15">
      <t>セイキ</t>
    </rPh>
    <rPh sb="15" eb="18">
      <t>ジュウギョウイン</t>
    </rPh>
    <rPh sb="20" eb="22">
      <t>テンカン</t>
    </rPh>
    <rPh sb="22" eb="24">
      <t>ジッセキ</t>
    </rPh>
    <rPh sb="25" eb="27">
      <t>ハケン</t>
    </rPh>
    <phoneticPr fontId="3"/>
  </si>
  <si>
    <t>その他</t>
    <rPh sb="2" eb="3">
      <t>タ</t>
    </rPh>
    <phoneticPr fontId="3"/>
  </si>
  <si>
    <t>回答合計派遣</t>
    <rPh sb="0" eb="2">
      <t>カイトウ</t>
    </rPh>
    <rPh sb="2" eb="4">
      <t>ゴウケイ</t>
    </rPh>
    <rPh sb="4" eb="6">
      <t>ハケン</t>
    </rPh>
    <phoneticPr fontId="3"/>
  </si>
  <si>
    <t>表１２－４　非正規従業員の正規従業員への転換実績（その他）</t>
    <rPh sb="0" eb="1">
      <t>ヒョウ</t>
    </rPh>
    <rPh sb="6" eb="7">
      <t>ヒ</t>
    </rPh>
    <rPh sb="7" eb="9">
      <t>セイキ</t>
    </rPh>
    <rPh sb="9" eb="12">
      <t>ジュウギョウイン</t>
    </rPh>
    <rPh sb="13" eb="15">
      <t>セイキ</t>
    </rPh>
    <rPh sb="15" eb="18">
      <t>ジュウギョウイン</t>
    </rPh>
    <rPh sb="20" eb="22">
      <t>テンカン</t>
    </rPh>
    <rPh sb="22" eb="24">
      <t>ジッセキ</t>
    </rPh>
    <rPh sb="27" eb="28">
      <t>タ</t>
    </rPh>
    <phoneticPr fontId="3"/>
  </si>
  <si>
    <t>回答合計
その他</t>
    <rPh sb="0" eb="2">
      <t>カイトウ</t>
    </rPh>
    <rPh sb="2" eb="4">
      <t>ゴウケイ</t>
    </rPh>
    <rPh sb="7" eb="8">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</si>
</sst>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00_ "/>
    <numFmt numFmtId="178" formatCode="0.00_ ;[Red]\-0.00\ "/>
    <numFmt numFmtId="179" formatCode="0_);[Red]\(0\)"/>
    <numFmt numFmtId="180" formatCode="0.00_);[Red]\(0.00\)"/>
    <numFmt numFmtId="181" formatCode="#,##0_);[Red]\(#,##0\)"/>
    <numFmt numFmtId="182" formatCode="#,##0.00_ ;[Red]\-#,##0.00\ "/>
    <numFmt numFmtId="183" formatCode="#,##0_ "/>
    <numFmt numFmtId="184" formatCode="0_ "/>
    <numFmt numFmtId="185" formatCode="#,##0.00_ "/>
    <numFmt numFmtId="186" formatCode="0.0_ "/>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u/>
      <sz val="11"/>
      <color theme="10"/>
      <name val="ＭＳ Ｐゴシック"/>
      <family val="3"/>
      <charset val="128"/>
    </font>
    <font>
      <sz val="12"/>
      <name val="ＭＳ Ｐ明朝"/>
      <family val="1"/>
      <charset val="128"/>
    </font>
    <font>
      <sz val="11"/>
      <name val="ＭＳ Ｐ明朝"/>
      <family val="1"/>
      <charset val="128"/>
    </font>
    <font>
      <sz val="8"/>
      <name val="ＭＳ Ｐ明朝"/>
      <family val="1"/>
      <charset val="128"/>
    </font>
    <font>
      <sz val="10"/>
      <name val="ＭＳ Ｐ明朝"/>
      <family val="1"/>
      <charset val="128"/>
    </font>
    <font>
      <b/>
      <sz val="11"/>
      <name val="ＭＳ Ｐ明朝"/>
      <family val="1"/>
      <charset val="128"/>
    </font>
    <font>
      <sz val="9"/>
      <name val="ＭＳ Ｐ明朝"/>
      <family val="1"/>
      <charset val="128"/>
    </font>
    <font>
      <b/>
      <sz val="11"/>
      <name val="ＭＳ Ｐゴシック"/>
      <family val="3"/>
      <charset val="128"/>
    </font>
    <font>
      <sz val="9.5"/>
      <name val="ＭＳ Ｐ明朝"/>
      <family val="1"/>
      <charset val="128"/>
    </font>
    <font>
      <b/>
      <sz val="12"/>
      <name val="ＭＳ Ｐ明朝"/>
      <family val="1"/>
      <charset val="128"/>
    </font>
  </fonts>
  <fills count="10">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rgb="FFFFFF00"/>
        <bgColor indexed="64"/>
      </patternFill>
    </fill>
  </fills>
  <borders count="20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style="medium">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top/>
      <bottom/>
      <diagonal/>
    </border>
    <border>
      <left/>
      <right style="thick">
        <color indexed="64"/>
      </right>
      <top/>
      <bottom/>
      <diagonal/>
    </border>
    <border>
      <left/>
      <right style="medium">
        <color indexed="64"/>
      </right>
      <top/>
      <bottom/>
      <diagonal/>
    </border>
    <border>
      <left/>
      <right style="thin">
        <color indexed="64"/>
      </right>
      <top style="thin">
        <color indexed="64"/>
      </top>
      <bottom/>
      <diagonal/>
    </border>
    <border>
      <left/>
      <right style="thick">
        <color indexed="64"/>
      </right>
      <top/>
      <bottom style="thin">
        <color indexed="64"/>
      </bottom>
      <diagonal/>
    </border>
    <border>
      <left/>
      <right style="thin">
        <color indexed="64"/>
      </right>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n">
        <color indexed="64"/>
      </left>
      <right style="medium">
        <color indexed="64"/>
      </right>
      <top/>
      <bottom/>
      <diagonal/>
    </border>
    <border>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style="thin">
        <color indexed="64"/>
      </top>
      <bottom style="dotted">
        <color indexed="64"/>
      </bottom>
      <diagonal/>
    </border>
    <border>
      <left style="thick">
        <color indexed="64"/>
      </left>
      <right style="thin">
        <color indexed="64"/>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style="thin">
        <color indexed="64"/>
      </left>
      <right style="thick">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ck">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ck">
        <color indexed="64"/>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dotted">
        <color indexed="64"/>
      </bottom>
      <diagonal/>
    </border>
    <border>
      <left style="thick">
        <color indexed="64"/>
      </left>
      <right style="thin">
        <color indexed="64"/>
      </right>
      <top style="double">
        <color indexed="64"/>
      </top>
      <bottom style="dotted">
        <color indexed="64"/>
      </bottom>
      <diagonal/>
    </border>
    <border>
      <left style="thin">
        <color indexed="64"/>
      </left>
      <right style="thick">
        <color indexed="64"/>
      </right>
      <top style="double">
        <color indexed="64"/>
      </top>
      <bottom style="dotted">
        <color indexed="64"/>
      </bottom>
      <diagonal/>
    </border>
    <border>
      <left style="thick">
        <color indexed="64"/>
      </left>
      <right/>
      <top style="double">
        <color indexed="64"/>
      </top>
      <bottom style="dotted">
        <color indexed="64"/>
      </bottom>
      <diagonal/>
    </border>
    <border>
      <left/>
      <right/>
      <top style="double">
        <color indexed="64"/>
      </top>
      <bottom style="dotted">
        <color indexed="64"/>
      </bottom>
      <diagonal/>
    </border>
    <border>
      <left style="thick">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ck">
        <color indexed="64"/>
      </left>
      <right style="thin">
        <color indexed="64"/>
      </right>
      <top style="dotted">
        <color indexed="64"/>
      </top>
      <bottom style="thin">
        <color indexed="64"/>
      </bottom>
      <diagonal/>
    </border>
    <border>
      <left style="thin">
        <color indexed="64"/>
      </left>
      <right style="thick">
        <color indexed="64"/>
      </right>
      <top style="dotted">
        <color indexed="64"/>
      </top>
      <bottom style="thin">
        <color indexed="64"/>
      </bottom>
      <diagonal/>
    </border>
    <border>
      <left style="thick">
        <color indexed="64"/>
      </left>
      <right/>
      <top style="dotted">
        <color indexed="64"/>
      </top>
      <bottom style="thin">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ck">
        <color indexed="64"/>
      </right>
      <top/>
      <bottom style="dotted">
        <color indexed="64"/>
      </bottom>
      <diagonal/>
    </border>
    <border>
      <left style="thick">
        <color indexed="64"/>
      </left>
      <right/>
      <top/>
      <bottom style="dotted">
        <color indexed="64"/>
      </bottom>
      <diagonal/>
    </border>
    <border>
      <left style="thin">
        <color indexed="64"/>
      </left>
      <right/>
      <top style="dotted">
        <color indexed="64"/>
      </top>
      <bottom style="double">
        <color indexed="64"/>
      </bottom>
      <diagonal/>
    </border>
    <border>
      <left style="thick">
        <color indexed="64"/>
      </left>
      <right style="thin">
        <color indexed="64"/>
      </right>
      <top style="dotted">
        <color indexed="64"/>
      </top>
      <bottom style="double">
        <color indexed="64"/>
      </bottom>
      <diagonal/>
    </border>
    <border>
      <left style="thin">
        <color indexed="64"/>
      </left>
      <right style="thick">
        <color indexed="64"/>
      </right>
      <top style="dotted">
        <color indexed="64"/>
      </top>
      <bottom style="double">
        <color indexed="64"/>
      </bottom>
      <diagonal/>
    </border>
    <border>
      <left style="thick">
        <color indexed="64"/>
      </left>
      <right/>
      <top style="dotted">
        <color indexed="64"/>
      </top>
      <bottom style="double">
        <color indexed="64"/>
      </bottom>
      <diagonal/>
    </border>
    <border>
      <left/>
      <right/>
      <top style="dotted">
        <color indexed="64"/>
      </top>
      <bottom style="double">
        <color indexed="64"/>
      </bottom>
      <diagonal/>
    </border>
    <border>
      <left style="thick">
        <color indexed="64"/>
      </left>
      <right style="thin">
        <color indexed="64"/>
      </right>
      <top/>
      <bottom style="dotted">
        <color indexed="64"/>
      </bottom>
      <diagonal/>
    </border>
    <border>
      <left style="thin">
        <color indexed="64"/>
      </left>
      <right/>
      <top style="dotted">
        <color indexed="64"/>
      </top>
      <bottom style="medium">
        <color indexed="64"/>
      </bottom>
      <diagonal/>
    </border>
    <border>
      <left style="thick">
        <color indexed="64"/>
      </left>
      <right style="thin">
        <color indexed="64"/>
      </right>
      <top style="dotted">
        <color indexed="64"/>
      </top>
      <bottom style="medium">
        <color indexed="64"/>
      </bottom>
      <diagonal/>
    </border>
    <border>
      <left style="thin">
        <color indexed="64"/>
      </left>
      <right style="thick">
        <color indexed="64"/>
      </right>
      <top style="dotted">
        <color indexed="64"/>
      </top>
      <bottom style="medium">
        <color indexed="64"/>
      </bottom>
      <diagonal/>
    </border>
    <border>
      <left style="thick">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diagonal/>
    </border>
    <border>
      <left/>
      <right style="thin">
        <color indexed="64"/>
      </right>
      <top style="dotted">
        <color indexed="64"/>
      </top>
      <bottom style="thin">
        <color indexed="64"/>
      </bottom>
      <diagonal/>
    </border>
    <border>
      <left/>
      <right style="thin">
        <color indexed="64"/>
      </right>
      <top style="dotted">
        <color indexed="64"/>
      </top>
      <bottom style="double">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medium">
        <color indexed="64"/>
      </bottom>
      <diagonal/>
    </border>
    <border>
      <left/>
      <right style="thin">
        <color indexed="64"/>
      </right>
      <top style="double">
        <color indexed="64"/>
      </top>
      <bottom style="dotted">
        <color indexed="64"/>
      </bottom>
      <diagonal/>
    </border>
    <border>
      <left style="thin">
        <color indexed="64"/>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dotted">
        <color indexed="64"/>
      </top>
      <bottom/>
      <diagonal/>
    </border>
    <border>
      <left style="medium">
        <color indexed="64"/>
      </left>
      <right/>
      <top style="dotted">
        <color indexed="64"/>
      </top>
      <bottom/>
      <diagonal/>
    </border>
    <border>
      <left style="medium">
        <color indexed="64"/>
      </left>
      <right/>
      <top style="double">
        <color indexed="64"/>
      </top>
      <bottom/>
      <diagonal/>
    </border>
    <border>
      <left style="medium">
        <color indexed="64"/>
      </left>
      <right/>
      <top style="dotted">
        <color indexed="64"/>
      </top>
      <bottom style="double">
        <color indexed="64"/>
      </bottom>
      <diagonal/>
    </border>
    <border>
      <left style="medium">
        <color indexed="64"/>
      </left>
      <right/>
      <top style="double">
        <color indexed="64"/>
      </top>
      <bottom style="dotted">
        <color indexed="64"/>
      </bottom>
      <diagonal/>
    </border>
    <border>
      <left style="medium">
        <color indexed="64"/>
      </left>
      <right/>
      <top style="dotted">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uble">
        <color indexed="64"/>
      </top>
      <bottom/>
      <diagonal/>
    </border>
    <border>
      <left/>
      <right style="medium">
        <color indexed="64"/>
      </right>
      <top style="double">
        <color indexed="64"/>
      </top>
      <bottom/>
      <diagonal/>
    </border>
    <border>
      <left/>
      <right style="medium">
        <color indexed="64"/>
      </right>
      <top style="double">
        <color indexed="64"/>
      </top>
      <bottom style="dotted">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style="double">
        <color indexed="64"/>
      </bottom>
      <diagonal/>
    </border>
    <border>
      <left style="medium">
        <color indexed="64"/>
      </left>
      <right style="medium">
        <color indexed="64"/>
      </right>
      <top style="double">
        <color indexed="64"/>
      </top>
      <bottom/>
      <diagonal/>
    </border>
    <border>
      <left style="medium">
        <color indexed="64"/>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double">
        <color indexed="64"/>
      </top>
      <bottom/>
      <diagonal/>
    </border>
    <border>
      <left/>
      <right style="medium">
        <color indexed="64"/>
      </right>
      <top style="dotted">
        <color indexed="64"/>
      </top>
      <bottom style="thin">
        <color indexed="64"/>
      </bottom>
      <diagonal/>
    </border>
    <border>
      <left/>
      <right style="medium">
        <color indexed="64"/>
      </right>
      <top style="dotted">
        <color indexed="64"/>
      </top>
      <bottom style="double">
        <color indexed="64"/>
      </bottom>
      <diagonal/>
    </border>
    <border>
      <left/>
      <right style="medium">
        <color indexed="64"/>
      </right>
      <top style="dotted">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dotted">
        <color indexed="64"/>
      </top>
      <bottom style="dotted">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bottom style="medium">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uble">
        <color indexed="64"/>
      </top>
      <bottom style="dotted">
        <color indexed="64"/>
      </bottom>
      <diagonal/>
    </border>
  </borders>
  <cellStyleXfs count="6">
    <xf numFmtId="0" fontId="0" fillId="0" borderId="0"/>
    <xf numFmtId="38"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 fillId="0" borderId="0"/>
    <xf numFmtId="9" fontId="1" fillId="0" borderId="0" applyFont="0" applyFill="0" applyBorder="0" applyAlignment="0" applyProtection="0"/>
  </cellStyleXfs>
  <cellXfs count="907">
    <xf numFmtId="0" fontId="0" fillId="0" borderId="0" xfId="0"/>
    <xf numFmtId="0" fontId="2" fillId="0" borderId="0" xfId="0" applyFont="1" applyAlignment="1">
      <alignment horizontal="center"/>
    </xf>
    <xf numFmtId="0" fontId="0" fillId="0" borderId="1" xfId="0" applyBorder="1"/>
    <xf numFmtId="0" fontId="0" fillId="0" borderId="2" xfId="0" applyBorder="1"/>
    <xf numFmtId="0" fontId="4" fillId="0" borderId="2" xfId="3" applyBorder="1"/>
    <xf numFmtId="0" fontId="4" fillId="0" borderId="3" xfId="3" applyBorder="1"/>
    <xf numFmtId="0" fontId="4" fillId="0" borderId="0" xfId="3" quotePrefix="1"/>
    <xf numFmtId="0" fontId="4" fillId="0" borderId="4" xfId="3" applyBorder="1"/>
    <xf numFmtId="0" fontId="0" fillId="0" borderId="3" xfId="0" applyBorder="1"/>
    <xf numFmtId="0" fontId="4" fillId="0" borderId="4" xfId="3" quotePrefix="1" applyBorder="1"/>
    <xf numFmtId="0" fontId="4" fillId="0" borderId="3" xfId="3" quotePrefix="1" applyBorder="1"/>
    <xf numFmtId="0" fontId="5" fillId="0" borderId="0" xfId="0" applyFont="1"/>
    <xf numFmtId="0" fontId="6" fillId="0" borderId="0" xfId="0" applyFont="1"/>
    <xf numFmtId="0" fontId="6" fillId="0" borderId="0" xfId="0" applyFont="1" applyAlignment="1">
      <alignment horizontal="right"/>
    </xf>
    <xf numFmtId="0" fontId="6" fillId="0" borderId="0" xfId="0" applyFont="1" applyAlignment="1">
      <alignment horizontal="left"/>
    </xf>
    <xf numFmtId="0" fontId="6" fillId="0" borderId="5"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2" borderId="7" xfId="0" applyFont="1" applyFill="1" applyBorder="1" applyAlignment="1">
      <alignment horizontal="center" vertical="center" textRotation="255" wrapText="1"/>
    </xf>
    <xf numFmtId="0" fontId="6" fillId="2" borderId="8" xfId="0" applyFont="1" applyFill="1" applyBorder="1" applyAlignment="1">
      <alignment horizontal="center" vertical="center" textRotation="255" wrapText="1"/>
    </xf>
    <xf numFmtId="0" fontId="6" fillId="2" borderId="9" xfId="0" applyFont="1" applyFill="1" applyBorder="1" applyAlignment="1">
      <alignment horizontal="center" vertical="center" textRotation="255" wrapText="1"/>
    </xf>
    <xf numFmtId="0" fontId="6" fillId="0" borderId="0" xfId="0" applyFont="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0" xfId="0" applyFont="1" applyAlignment="1">
      <alignment horizontal="center" vertical="center" textRotation="255" wrapText="1"/>
    </xf>
    <xf numFmtId="0" fontId="0" fillId="2" borderId="11" xfId="0" applyFill="1" applyBorder="1" applyAlignment="1">
      <alignment horizontal="center" vertical="center" textRotation="255" wrapText="1"/>
    </xf>
    <xf numFmtId="0" fontId="6" fillId="0" borderId="12" xfId="0" applyFont="1" applyBorder="1" applyAlignment="1">
      <alignment horizontal="center" vertical="center" textRotation="255" wrapText="1"/>
    </xf>
    <xf numFmtId="0" fontId="6"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6" fillId="2" borderId="11" xfId="0" applyFont="1" applyFill="1" applyBorder="1" applyAlignment="1">
      <alignment horizontal="center" vertical="center" textRotation="255" wrapText="1"/>
    </xf>
    <xf numFmtId="0" fontId="6" fillId="0" borderId="1" xfId="0" applyFont="1" applyBorder="1" applyAlignment="1">
      <alignment horizontal="center" vertical="center" textRotation="255" wrapText="1"/>
    </xf>
    <xf numFmtId="0" fontId="6" fillId="0" borderId="14" xfId="0" applyFont="1" applyBorder="1" applyAlignment="1">
      <alignment horizontal="center" vertical="center" textRotation="255" wrapText="1"/>
    </xf>
    <xf numFmtId="0" fontId="6" fillId="3" borderId="5" xfId="0" applyFont="1" applyFill="1" applyBorder="1" applyAlignment="1">
      <alignment horizontal="center" vertical="center" textRotation="255" wrapText="1"/>
    </xf>
    <xf numFmtId="0" fontId="0" fillId="3" borderId="4" xfId="0" applyFill="1" applyBorder="1" applyAlignment="1">
      <alignment horizontal="center" vertical="center" textRotation="255" wrapText="1"/>
    </xf>
    <xf numFmtId="0" fontId="0" fillId="3" borderId="2" xfId="0" applyFill="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16" xfId="0" applyFont="1" applyBorder="1" applyAlignment="1">
      <alignment horizontal="center" vertical="center" textRotation="255" wrapText="1"/>
    </xf>
    <xf numFmtId="0" fontId="6" fillId="0" borderId="17"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0" fillId="2" borderId="19" xfId="0" applyFill="1" applyBorder="1" applyAlignment="1">
      <alignment horizontal="center" vertical="center" textRotation="255" wrapText="1"/>
    </xf>
    <xf numFmtId="0" fontId="6" fillId="0" borderId="20" xfId="0" applyFont="1" applyBorder="1" applyAlignment="1">
      <alignment horizontal="center" vertical="center" textRotation="255" wrapText="1"/>
    </xf>
    <xf numFmtId="0" fontId="0" fillId="3" borderId="17" xfId="0" applyFill="1" applyBorder="1" applyAlignment="1">
      <alignment horizontal="center" vertical="center" textRotation="255" wrapText="1"/>
    </xf>
    <xf numFmtId="0" fontId="8" fillId="0" borderId="3" xfId="0" applyFont="1" applyBorder="1" applyAlignment="1">
      <alignment horizontal="center" vertical="center" textRotation="255" wrapText="1" shrinkToFit="1"/>
    </xf>
    <xf numFmtId="0" fontId="0" fillId="0" borderId="20" xfId="0" applyBorder="1" applyAlignment="1">
      <alignment horizontal="center" vertical="center" textRotation="255" wrapText="1"/>
    </xf>
    <xf numFmtId="0" fontId="0" fillId="0" borderId="21" xfId="0" applyBorder="1" applyAlignment="1">
      <alignment horizontal="center" vertical="center" textRotation="255" wrapText="1"/>
    </xf>
    <xf numFmtId="0" fontId="6" fillId="2" borderId="19" xfId="0" applyFont="1" applyFill="1" applyBorder="1" applyAlignment="1">
      <alignment horizontal="center" vertical="center" textRotation="255" wrapText="1"/>
    </xf>
    <xf numFmtId="0" fontId="0" fillId="0" borderId="22" xfId="0" applyBorder="1" applyAlignment="1">
      <alignment horizontal="center" vertical="center" textRotation="255"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38" fontId="6" fillId="0" borderId="23" xfId="1" applyFont="1" applyFill="1" applyBorder="1" applyAlignment="1">
      <alignment horizontal="right"/>
    </xf>
    <xf numFmtId="38" fontId="6" fillId="0" borderId="24" xfId="1" applyFont="1" applyFill="1" applyBorder="1" applyAlignment="1">
      <alignment horizontal="right"/>
    </xf>
    <xf numFmtId="38" fontId="6" fillId="0" borderId="25" xfId="1" applyFont="1" applyFill="1" applyBorder="1" applyAlignment="1">
      <alignment horizontal="right"/>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right"/>
    </xf>
    <xf numFmtId="176" fontId="6" fillId="0" borderId="27" xfId="0" applyNumberFormat="1" applyFont="1" applyBorder="1"/>
    <xf numFmtId="176" fontId="6" fillId="0" borderId="26" xfId="0" applyNumberFormat="1" applyFont="1" applyBorder="1"/>
    <xf numFmtId="176" fontId="6" fillId="0" borderId="28" xfId="0" applyNumberFormat="1" applyFont="1" applyBorder="1"/>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right"/>
    </xf>
    <xf numFmtId="176" fontId="6" fillId="0" borderId="32" xfId="0" applyNumberFormat="1" applyFont="1" applyBorder="1"/>
    <xf numFmtId="176" fontId="6" fillId="0" borderId="31" xfId="0" applyNumberFormat="1" applyFont="1" applyBorder="1" applyAlignment="1">
      <alignment horizontal="right"/>
    </xf>
    <xf numFmtId="176" fontId="6" fillId="0" borderId="32" xfId="2" applyNumberFormat="1" applyFont="1" applyFill="1" applyBorder="1" applyAlignment="1">
      <alignment horizontal="right"/>
    </xf>
    <xf numFmtId="176" fontId="6" fillId="0" borderId="31" xfId="2" applyNumberFormat="1" applyFont="1" applyFill="1" applyBorder="1" applyAlignment="1">
      <alignment horizontal="right"/>
    </xf>
    <xf numFmtId="176" fontId="6" fillId="0" borderId="33" xfId="2" applyNumberFormat="1" applyFont="1" applyFill="1" applyBorder="1" applyAlignment="1">
      <alignment horizontal="right"/>
    </xf>
    <xf numFmtId="176" fontId="6" fillId="0" borderId="0" xfId="0" applyNumberFormat="1" applyFont="1"/>
    <xf numFmtId="0" fontId="6" fillId="0" borderId="34" xfId="0" applyFont="1" applyBorder="1" applyAlignment="1">
      <alignment horizontal="center" vertical="center" textRotation="255"/>
    </xf>
    <xf numFmtId="0" fontId="6" fillId="0" borderId="35" xfId="0" applyFont="1" applyBorder="1" applyAlignment="1">
      <alignment horizontal="center" vertical="center"/>
    </xf>
    <xf numFmtId="0" fontId="6" fillId="0" borderId="36" xfId="0" applyFont="1" applyBorder="1" applyAlignment="1">
      <alignment horizontal="right"/>
    </xf>
    <xf numFmtId="38" fontId="6" fillId="0" borderId="37" xfId="1" applyFont="1" applyFill="1" applyBorder="1" applyAlignment="1">
      <alignment horizontal="right"/>
    </xf>
    <xf numFmtId="38" fontId="6" fillId="0" borderId="38" xfId="1" applyFont="1" applyFill="1" applyBorder="1" applyAlignment="1">
      <alignment horizontal="right"/>
    </xf>
    <xf numFmtId="38" fontId="6" fillId="0" borderId="39" xfId="1" applyFont="1" applyFill="1" applyBorder="1" applyAlignment="1">
      <alignment horizontal="right"/>
    </xf>
    <xf numFmtId="0" fontId="6" fillId="0" borderId="14" xfId="0" applyFont="1" applyBorder="1" applyAlignment="1">
      <alignment horizontal="center" vertical="center" textRotation="255"/>
    </xf>
    <xf numFmtId="0" fontId="6" fillId="0" borderId="17" xfId="0" applyFont="1" applyBorder="1" applyAlignment="1">
      <alignment horizontal="center" vertical="center"/>
    </xf>
    <xf numFmtId="176" fontId="6" fillId="0" borderId="40" xfId="0" applyNumberFormat="1" applyFont="1" applyBorder="1" applyAlignment="1">
      <alignment horizontal="right"/>
    </xf>
    <xf numFmtId="176" fontId="6" fillId="0" borderId="41" xfId="2" applyNumberFormat="1" applyFont="1" applyFill="1" applyBorder="1" applyAlignment="1">
      <alignment horizontal="right"/>
    </xf>
    <xf numFmtId="176" fontId="6" fillId="0" borderId="42" xfId="2" applyNumberFormat="1" applyFont="1" applyFill="1" applyBorder="1" applyAlignment="1">
      <alignment horizontal="right"/>
    </xf>
    <xf numFmtId="176" fontId="6" fillId="0" borderId="43" xfId="0" applyNumberFormat="1" applyFont="1" applyBorder="1" applyAlignment="1">
      <alignment horizontal="right"/>
    </xf>
    <xf numFmtId="176" fontId="6" fillId="0" borderId="43" xfId="2" applyNumberFormat="1" applyFont="1" applyFill="1" applyBorder="1" applyAlignment="1">
      <alignment horizontal="right"/>
    </xf>
    <xf numFmtId="176" fontId="6" fillId="0" borderId="44" xfId="2" applyNumberFormat="1" applyFont="1" applyFill="1" applyBorder="1" applyAlignment="1">
      <alignment horizontal="right"/>
    </xf>
    <xf numFmtId="0" fontId="6" fillId="0" borderId="45" xfId="0" applyFont="1" applyBorder="1" applyAlignment="1">
      <alignment horizontal="right"/>
    </xf>
    <xf numFmtId="0" fontId="0" fillId="0" borderId="43" xfId="0" applyBorder="1" applyAlignment="1">
      <alignment horizontal="right"/>
    </xf>
    <xf numFmtId="0" fontId="6" fillId="0" borderId="5" xfId="0" applyFont="1" applyBorder="1" applyAlignment="1">
      <alignment horizontal="center" vertical="center" wrapText="1"/>
    </xf>
    <xf numFmtId="0" fontId="6" fillId="0" borderId="46" xfId="0" applyFont="1" applyBorder="1" applyAlignment="1">
      <alignment horizontal="right"/>
    </xf>
    <xf numFmtId="38" fontId="6" fillId="0" borderId="47" xfId="1" applyFont="1" applyFill="1" applyBorder="1" applyAlignment="1">
      <alignment horizontal="right"/>
    </xf>
    <xf numFmtId="38" fontId="6" fillId="0" borderId="48" xfId="1" applyFont="1" applyFill="1" applyBorder="1" applyAlignment="1">
      <alignment horizontal="right"/>
    </xf>
    <xf numFmtId="38" fontId="6" fillId="0" borderId="49" xfId="1" applyFont="1" applyFill="1" applyBorder="1" applyAlignment="1">
      <alignment horizontal="right"/>
    </xf>
    <xf numFmtId="0" fontId="6" fillId="0" borderId="10" xfId="0" applyFont="1" applyBorder="1" applyAlignment="1">
      <alignment horizontal="center" vertical="center" wrapText="1"/>
    </xf>
    <xf numFmtId="0" fontId="0" fillId="0" borderId="17" xfId="0" applyBorder="1"/>
    <xf numFmtId="0" fontId="6" fillId="0" borderId="32" xfId="0" applyFont="1" applyBorder="1" applyAlignment="1">
      <alignment horizontal="center" vertical="center" textRotation="255"/>
    </xf>
    <xf numFmtId="0" fontId="0" fillId="0" borderId="50" xfId="0" applyBorder="1" applyAlignment="1">
      <alignment horizontal="right"/>
    </xf>
    <xf numFmtId="176" fontId="6" fillId="0" borderId="51" xfId="0" applyNumberFormat="1" applyFont="1" applyBorder="1"/>
    <xf numFmtId="176" fontId="6" fillId="0" borderId="50" xfId="0" applyNumberFormat="1" applyFont="1" applyBorder="1" applyAlignment="1">
      <alignment horizontal="right"/>
    </xf>
    <xf numFmtId="176" fontId="6" fillId="0" borderId="51" xfId="2" applyNumberFormat="1" applyFont="1" applyFill="1" applyBorder="1" applyAlignment="1">
      <alignment horizontal="right"/>
    </xf>
    <xf numFmtId="176" fontId="6" fillId="0" borderId="50" xfId="2" applyNumberFormat="1" applyFont="1" applyFill="1" applyBorder="1" applyAlignment="1">
      <alignment horizontal="right"/>
    </xf>
    <xf numFmtId="176" fontId="6" fillId="0" borderId="52" xfId="2" applyNumberFormat="1" applyFont="1" applyFill="1" applyBorder="1" applyAlignment="1">
      <alignment horizontal="right"/>
    </xf>
    <xf numFmtId="0" fontId="6" fillId="0" borderId="53" xfId="0" applyFont="1" applyBorder="1" applyAlignment="1">
      <alignment horizontal="center" vertical="center"/>
    </xf>
    <xf numFmtId="0" fontId="6" fillId="0" borderId="20"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6" fillId="0" borderId="54" xfId="0" applyFont="1" applyBorder="1" applyAlignment="1">
      <alignment horizontal="center" vertical="center"/>
    </xf>
    <xf numFmtId="0" fontId="6" fillId="0" borderId="12" xfId="0" applyFont="1" applyBorder="1" applyAlignment="1">
      <alignment vertical="center" wrapText="1"/>
    </xf>
    <xf numFmtId="0" fontId="6" fillId="0" borderId="14" xfId="0" applyFont="1" applyBorder="1" applyAlignment="1">
      <alignment horizontal="center" vertical="center"/>
    </xf>
    <xf numFmtId="0" fontId="6" fillId="0" borderId="20" xfId="0" applyFont="1" applyBorder="1" applyAlignment="1">
      <alignment horizontal="center" vertical="center"/>
    </xf>
    <xf numFmtId="0" fontId="6" fillId="0" borderId="14" xfId="0" applyFont="1" applyBorder="1" applyAlignment="1">
      <alignment vertical="center" wrapText="1"/>
    </xf>
    <xf numFmtId="0" fontId="6" fillId="0" borderId="20" xfId="0" applyFont="1" applyBorder="1" applyAlignment="1">
      <alignment horizontal="center" vertical="center" textRotation="255"/>
    </xf>
    <xf numFmtId="0" fontId="0" fillId="0" borderId="55" xfId="0" applyBorder="1" applyAlignment="1">
      <alignment horizontal="right"/>
    </xf>
    <xf numFmtId="176" fontId="6" fillId="0" borderId="56" xfId="0" applyNumberFormat="1" applyFont="1" applyBorder="1"/>
    <xf numFmtId="176" fontId="6" fillId="0" borderId="55" xfId="0" applyNumberFormat="1" applyFont="1" applyBorder="1" applyAlignment="1">
      <alignment horizontal="right"/>
    </xf>
    <xf numFmtId="176" fontId="6" fillId="0" borderId="56" xfId="2" applyNumberFormat="1" applyFont="1" applyFill="1" applyBorder="1" applyAlignment="1">
      <alignment horizontal="right"/>
    </xf>
    <xf numFmtId="176" fontId="6" fillId="0" borderId="55" xfId="2" applyNumberFormat="1" applyFont="1" applyFill="1" applyBorder="1" applyAlignment="1">
      <alignment horizontal="right"/>
    </xf>
    <xf numFmtId="176" fontId="6" fillId="0" borderId="57" xfId="2" applyNumberFormat="1" applyFont="1" applyFill="1" applyBorder="1" applyAlignment="1">
      <alignment horizontal="right"/>
    </xf>
    <xf numFmtId="38" fontId="6" fillId="0" borderId="0" xfId="0" applyNumberFormat="1" applyFont="1"/>
    <xf numFmtId="176" fontId="6" fillId="0" borderId="0" xfId="2" applyNumberFormat="1" applyFont="1"/>
    <xf numFmtId="176" fontId="6" fillId="0" borderId="0" xfId="2" applyNumberFormat="1" applyFont="1" applyAlignment="1">
      <alignment horizontal="right"/>
    </xf>
    <xf numFmtId="38" fontId="6" fillId="0" borderId="0" xfId="0" applyNumberFormat="1" applyFont="1" applyAlignment="1">
      <alignment horizontal="right"/>
    </xf>
    <xf numFmtId="177" fontId="9" fillId="0" borderId="0" xfId="0" applyNumberFormat="1" applyFont="1"/>
    <xf numFmtId="177" fontId="9" fillId="0" borderId="0" xfId="0" applyNumberFormat="1" applyFont="1" applyAlignment="1">
      <alignment horizontal="right"/>
    </xf>
    <xf numFmtId="177" fontId="9" fillId="0" borderId="0" xfId="2" applyNumberFormat="1" applyFont="1"/>
    <xf numFmtId="0" fontId="6" fillId="0" borderId="0" xfId="0" applyFont="1" applyAlignment="1">
      <alignment wrapText="1"/>
    </xf>
    <xf numFmtId="0" fontId="6" fillId="0" borderId="0" xfId="0" applyFont="1" applyAlignment="1">
      <alignment horizontal="right" wrapText="1"/>
    </xf>
    <xf numFmtId="0" fontId="6" fillId="0" borderId="5" xfId="0" applyFont="1" applyBorder="1" applyAlignment="1">
      <alignment horizontal="center"/>
    </xf>
    <xf numFmtId="0" fontId="6" fillId="0" borderId="6" xfId="0" applyFont="1" applyBorder="1" applyAlignment="1">
      <alignment horizontal="center"/>
    </xf>
    <xf numFmtId="0" fontId="6" fillId="0" borderId="58" xfId="0" applyFont="1" applyBorder="1" applyAlignment="1">
      <alignment horizontal="center" vertical="center" wrapText="1"/>
    </xf>
    <xf numFmtId="0" fontId="6" fillId="2" borderId="59" xfId="0" applyFont="1" applyFill="1" applyBorder="1" applyAlignment="1">
      <alignment horizontal="center" vertical="top" textRotation="255"/>
    </xf>
    <xf numFmtId="0" fontId="6" fillId="2" borderId="8" xfId="0" applyFont="1" applyFill="1" applyBorder="1" applyAlignment="1">
      <alignment horizontal="right"/>
    </xf>
    <xf numFmtId="0" fontId="6" fillId="2" borderId="8" xfId="0" applyFont="1" applyFill="1" applyBorder="1" applyAlignment="1">
      <alignment wrapText="1"/>
    </xf>
    <xf numFmtId="0" fontId="6" fillId="2" borderId="8" xfId="0" applyFont="1" applyFill="1" applyBorder="1" applyAlignment="1">
      <alignment horizontal="right" wrapText="1"/>
    </xf>
    <xf numFmtId="0" fontId="6" fillId="2" borderId="8" xfId="0" applyFont="1" applyFill="1" applyBorder="1"/>
    <xf numFmtId="0" fontId="6" fillId="2" borderId="60" xfId="0" applyFont="1" applyFill="1" applyBorder="1" applyAlignment="1">
      <alignment wrapText="1"/>
    </xf>
    <xf numFmtId="0" fontId="6" fillId="2" borderId="9" xfId="0" applyFont="1" applyFill="1" applyBorder="1"/>
    <xf numFmtId="0" fontId="6" fillId="0" borderId="10" xfId="0" applyFont="1" applyBorder="1" applyAlignment="1">
      <alignment horizontal="center"/>
    </xf>
    <xf numFmtId="0" fontId="6" fillId="0" borderId="0" xfId="0" applyFont="1" applyAlignment="1">
      <alignment horizontal="center"/>
    </xf>
    <xf numFmtId="0" fontId="6" fillId="0" borderId="46" xfId="0" applyFont="1" applyBorder="1" applyAlignment="1">
      <alignment horizontal="center" vertical="center" wrapText="1"/>
    </xf>
    <xf numFmtId="0" fontId="6" fillId="2" borderId="10" xfId="0" applyFont="1" applyFill="1" applyBorder="1" applyAlignment="1">
      <alignment horizontal="center" vertical="top" textRotation="255"/>
    </xf>
    <xf numFmtId="0" fontId="6" fillId="2" borderId="0" xfId="0" applyFont="1" applyFill="1" applyAlignment="1">
      <alignment horizontal="center" vertical="center" textRotation="255"/>
    </xf>
    <xf numFmtId="0" fontId="6" fillId="0" borderId="61" xfId="0" applyFont="1" applyBorder="1" applyAlignment="1">
      <alignment horizontal="center" vertical="top" textRotation="255" wrapText="1"/>
    </xf>
    <xf numFmtId="0" fontId="6" fillId="0" borderId="62" xfId="0" applyFont="1" applyBorder="1" applyAlignment="1">
      <alignment wrapText="1"/>
    </xf>
    <xf numFmtId="0" fontId="6" fillId="0" borderId="63" xfId="0" applyFont="1" applyBorder="1" applyAlignment="1">
      <alignment wrapText="1"/>
    </xf>
    <xf numFmtId="0" fontId="6" fillId="0" borderId="64" xfId="0" applyFont="1" applyBorder="1" applyAlignment="1">
      <alignment wrapText="1"/>
    </xf>
    <xf numFmtId="0" fontId="6" fillId="0" borderId="62" xfId="0" applyFont="1" applyBorder="1" applyAlignment="1">
      <alignment horizontal="right" wrapText="1"/>
    </xf>
    <xf numFmtId="0" fontId="6" fillId="0" borderId="64" xfId="0" applyFont="1" applyBorder="1"/>
    <xf numFmtId="0" fontId="6" fillId="0" borderId="65" xfId="0" applyFont="1" applyBorder="1"/>
    <xf numFmtId="0" fontId="6" fillId="0" borderId="66" xfId="0" applyFont="1" applyBorder="1" applyAlignment="1">
      <alignment horizontal="center" vertical="top" textRotation="255" wrapText="1"/>
    </xf>
    <xf numFmtId="0" fontId="6" fillId="0" borderId="67" xfId="0" applyFont="1" applyBorder="1" applyAlignment="1">
      <alignment wrapText="1"/>
    </xf>
    <xf numFmtId="0" fontId="6" fillId="3" borderId="7" xfId="0" applyFont="1" applyFill="1" applyBorder="1" applyAlignment="1">
      <alignment horizontal="center" vertical="top" textRotation="255" wrapText="1"/>
    </xf>
    <xf numFmtId="0" fontId="6" fillId="3" borderId="8" xfId="0" applyFont="1" applyFill="1" applyBorder="1" applyAlignment="1">
      <alignment wrapText="1"/>
    </xf>
    <xf numFmtId="0" fontId="6" fillId="3" borderId="8" xfId="0" applyFont="1" applyFill="1" applyBorder="1" applyAlignment="1">
      <alignment horizontal="center" vertical="top" textRotation="255" wrapText="1"/>
    </xf>
    <xf numFmtId="0" fontId="6" fillId="3" borderId="9" xfId="0" applyFont="1" applyFill="1" applyBorder="1" applyAlignment="1">
      <alignment wrapText="1"/>
    </xf>
    <xf numFmtId="0" fontId="6" fillId="3" borderId="8" xfId="0" applyFont="1" applyFill="1" applyBorder="1"/>
    <xf numFmtId="0" fontId="6" fillId="3" borderId="9" xfId="0" applyFont="1" applyFill="1" applyBorder="1"/>
    <xf numFmtId="0" fontId="6" fillId="0" borderId="67" xfId="0" applyFont="1" applyBorder="1" applyAlignment="1">
      <alignment horizontal="center" vertical="center" textRotation="255" wrapText="1"/>
    </xf>
    <xf numFmtId="0" fontId="6" fillId="0" borderId="68" xfId="0" applyFont="1" applyBorder="1" applyAlignment="1">
      <alignment horizontal="center" vertical="center" textRotation="255" wrapText="1"/>
    </xf>
    <xf numFmtId="0" fontId="6" fillId="3" borderId="11" xfId="0" applyFont="1" applyFill="1" applyBorder="1" applyAlignment="1">
      <alignment horizontal="center" vertical="top" textRotation="255" wrapText="1"/>
    </xf>
    <xf numFmtId="0" fontId="6" fillId="3" borderId="0" xfId="0" applyFont="1" applyFill="1" applyAlignment="1">
      <alignment horizontal="center" vertical="center" textRotation="255" wrapText="1"/>
    </xf>
    <xf numFmtId="0" fontId="6" fillId="0" borderId="5" xfId="0" applyFont="1" applyBorder="1" applyAlignment="1">
      <alignment horizontal="center" vertical="top" textRotation="255" wrapText="1"/>
    </xf>
    <xf numFmtId="0" fontId="6" fillId="0" borderId="6" xfId="0" applyFont="1" applyBorder="1" applyAlignment="1">
      <alignment horizontal="center" vertical="center" textRotation="255" wrapText="1"/>
    </xf>
    <xf numFmtId="0" fontId="6" fillId="0" borderId="69"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3" borderId="0" xfId="0" applyFont="1" applyFill="1" applyAlignment="1">
      <alignment horizontal="center" vertical="center" textRotation="255"/>
    </xf>
    <xf numFmtId="0" fontId="6" fillId="3" borderId="68" xfId="0" applyFont="1" applyFill="1" applyBorder="1" applyAlignment="1">
      <alignment horizontal="center" vertical="center" textRotation="255"/>
    </xf>
    <xf numFmtId="0" fontId="6" fillId="3" borderId="0" xfId="0" applyFont="1" applyFill="1" applyAlignment="1">
      <alignment horizontal="center" vertical="top" textRotation="255" wrapText="1"/>
    </xf>
    <xf numFmtId="0" fontId="6" fillId="0" borderId="0" xfId="0" applyFont="1" applyAlignment="1">
      <alignment horizontal="center" vertical="center" textRotation="255"/>
    </xf>
    <xf numFmtId="0" fontId="6" fillId="2" borderId="10" xfId="0" applyFont="1" applyFill="1" applyBorder="1" applyAlignment="1">
      <alignment horizontal="center" vertical="center" wrapText="1"/>
    </xf>
    <xf numFmtId="0" fontId="6" fillId="2" borderId="18" xfId="0" applyFont="1" applyFill="1" applyBorder="1" applyAlignment="1">
      <alignment horizontal="center" vertical="center" textRotation="255"/>
    </xf>
    <xf numFmtId="0" fontId="6" fillId="0" borderId="66" xfId="0" applyFont="1" applyBorder="1" applyAlignment="1">
      <alignment horizontal="center" vertical="center" wrapText="1"/>
    </xf>
    <xf numFmtId="0" fontId="6" fillId="0" borderId="18" xfId="0" applyFont="1" applyBorder="1" applyAlignment="1">
      <alignment horizontal="center" vertical="center" textRotation="255" wrapText="1"/>
    </xf>
    <xf numFmtId="0" fontId="6" fillId="0" borderId="70"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8" fillId="3" borderId="11" xfId="0" applyFont="1" applyFill="1" applyBorder="1" applyAlignment="1">
      <alignment horizontal="center" vertical="center" wrapText="1"/>
    </xf>
    <xf numFmtId="0" fontId="6" fillId="3" borderId="18" xfId="0" applyFont="1" applyFill="1" applyBorder="1" applyAlignment="1">
      <alignment horizontal="center" vertical="center" textRotation="255" wrapText="1"/>
    </xf>
    <xf numFmtId="0" fontId="6" fillId="0" borderId="71" xfId="0" applyFont="1" applyBorder="1" applyAlignment="1">
      <alignment horizontal="center" vertical="center" textRotation="255" wrapText="1"/>
    </xf>
    <xf numFmtId="0" fontId="6" fillId="3" borderId="11" xfId="0" applyFont="1" applyFill="1" applyBorder="1" applyAlignment="1">
      <alignment horizontal="center" vertical="center" wrapText="1"/>
    </xf>
    <xf numFmtId="0" fontId="6" fillId="3" borderId="18" xfId="0" applyFont="1" applyFill="1" applyBorder="1" applyAlignment="1">
      <alignment horizontal="center" vertical="center" textRotation="255"/>
    </xf>
    <xf numFmtId="0" fontId="6" fillId="3" borderId="21" xfId="0" applyFont="1" applyFill="1" applyBorder="1" applyAlignment="1">
      <alignment horizontal="center" vertical="center" textRotation="255"/>
    </xf>
    <xf numFmtId="0" fontId="6" fillId="3" borderId="0" xfId="0" applyFont="1" applyFill="1" applyAlignment="1">
      <alignment horizontal="center" vertical="center" wrapText="1"/>
    </xf>
    <xf numFmtId="0" fontId="6" fillId="2" borderId="14" xfId="0" applyFont="1" applyFill="1" applyBorder="1" applyAlignment="1">
      <alignment horizontal="center" vertical="center"/>
    </xf>
    <xf numFmtId="0" fontId="6" fillId="2" borderId="14"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0" borderId="72" xfId="0" applyFont="1" applyBorder="1" applyAlignment="1">
      <alignment horizontal="center" vertical="center" wrapText="1"/>
    </xf>
    <xf numFmtId="0" fontId="6" fillId="0" borderId="73" xfId="0" applyFont="1" applyBorder="1" applyAlignment="1">
      <alignment horizontal="center" vertical="center" textRotation="255" wrapText="1"/>
    </xf>
    <xf numFmtId="0" fontId="8" fillId="3" borderId="46" xfId="0" applyFont="1" applyFill="1" applyBorder="1" applyAlignment="1">
      <alignment horizontal="center" vertical="center" wrapText="1"/>
    </xf>
    <xf numFmtId="0" fontId="6" fillId="3" borderId="14" xfId="0" applyFont="1" applyFill="1" applyBorder="1" applyAlignment="1">
      <alignment horizontal="center" vertical="center" textRotation="255" wrapText="1"/>
    </xf>
    <xf numFmtId="0" fontId="6" fillId="3" borderId="10" xfId="0" applyFont="1" applyFill="1" applyBorder="1" applyAlignment="1">
      <alignment horizontal="center" vertical="center" textRotation="255" wrapText="1"/>
    </xf>
    <xf numFmtId="0" fontId="6" fillId="0" borderId="14" xfId="0" applyFont="1" applyBorder="1" applyAlignment="1">
      <alignment horizontal="center" vertical="center" wrapText="1"/>
    </xf>
    <xf numFmtId="0" fontId="6" fillId="0" borderId="74" xfId="0" applyFont="1" applyBorder="1" applyAlignment="1">
      <alignment horizontal="center" vertical="center" textRotation="255" wrapText="1"/>
    </xf>
    <xf numFmtId="0" fontId="6" fillId="3" borderId="46" xfId="0" applyFont="1" applyFill="1" applyBorder="1" applyAlignment="1">
      <alignment horizontal="center" vertical="center" wrapText="1"/>
    </xf>
    <xf numFmtId="0" fontId="6" fillId="3" borderId="14" xfId="0" applyFont="1" applyFill="1" applyBorder="1" applyAlignment="1">
      <alignment horizontal="center" vertical="center" textRotation="255"/>
    </xf>
    <xf numFmtId="0" fontId="6" fillId="3" borderId="74" xfId="0" applyFont="1" applyFill="1" applyBorder="1" applyAlignment="1">
      <alignment horizontal="center" vertical="center" textRotation="255"/>
    </xf>
    <xf numFmtId="0" fontId="6" fillId="3" borderId="75" xfId="0" applyFont="1" applyFill="1" applyBorder="1" applyAlignment="1">
      <alignment horizontal="center" vertical="center" wrapText="1"/>
    </xf>
    <xf numFmtId="0" fontId="6" fillId="0" borderId="17" xfId="0" applyFont="1" applyBorder="1" applyAlignment="1">
      <alignment horizontal="center"/>
    </xf>
    <xf numFmtId="0" fontId="6" fillId="0" borderId="18" xfId="0" applyFont="1" applyBorder="1" applyAlignment="1">
      <alignment horizontal="center"/>
    </xf>
    <xf numFmtId="0" fontId="6" fillId="0" borderId="40" xfId="0" applyFont="1" applyBorder="1" applyAlignment="1">
      <alignment horizontal="center" vertical="center" wrapText="1"/>
    </xf>
    <xf numFmtId="0" fontId="6" fillId="2" borderId="20" xfId="0" applyFont="1" applyFill="1" applyBorder="1" applyAlignment="1">
      <alignment horizontal="center" vertical="center"/>
    </xf>
    <xf numFmtId="0" fontId="6" fillId="2" borderId="20" xfId="0" applyFont="1" applyFill="1" applyBorder="1" applyAlignment="1">
      <alignment horizontal="center" vertical="center" textRotation="255"/>
    </xf>
    <xf numFmtId="0" fontId="6" fillId="2" borderId="17" xfId="0" applyFont="1" applyFill="1" applyBorder="1" applyAlignment="1">
      <alignment horizontal="center" vertical="center" textRotation="255"/>
    </xf>
    <xf numFmtId="0" fontId="6" fillId="0" borderId="76" xfId="0" applyFont="1" applyBorder="1" applyAlignment="1">
      <alignment horizontal="center" vertical="center" wrapText="1"/>
    </xf>
    <xf numFmtId="0" fontId="6" fillId="0" borderId="77" xfId="0" applyFont="1" applyBorder="1" applyAlignment="1">
      <alignment horizontal="center" vertical="center" textRotation="255" wrapText="1"/>
    </xf>
    <xf numFmtId="0" fontId="8" fillId="3" borderId="40" xfId="0" applyFont="1" applyFill="1" applyBorder="1" applyAlignment="1">
      <alignment horizontal="center" vertical="center" wrapText="1"/>
    </xf>
    <xf numFmtId="0" fontId="6" fillId="3" borderId="20" xfId="0" applyFont="1" applyFill="1" applyBorder="1" applyAlignment="1">
      <alignment horizontal="center" vertical="center" textRotation="255" wrapText="1"/>
    </xf>
    <xf numFmtId="0" fontId="6" fillId="3" borderId="17" xfId="0" applyFont="1" applyFill="1" applyBorder="1" applyAlignment="1">
      <alignment horizontal="center" vertical="center" textRotation="255"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textRotation="255" wrapText="1"/>
    </xf>
    <xf numFmtId="0" fontId="6" fillId="3" borderId="40" xfId="0" applyFont="1" applyFill="1" applyBorder="1" applyAlignment="1">
      <alignment horizontal="center" vertical="center" wrapText="1"/>
    </xf>
    <xf numFmtId="0" fontId="6" fillId="3" borderId="20" xfId="0" applyFont="1" applyFill="1" applyBorder="1" applyAlignment="1">
      <alignment horizontal="center" vertical="center" textRotation="255"/>
    </xf>
    <xf numFmtId="0" fontId="6" fillId="3" borderId="22" xfId="0" applyFont="1" applyFill="1" applyBorder="1" applyAlignment="1">
      <alignment horizontal="center" vertical="center" textRotation="255"/>
    </xf>
    <xf numFmtId="0" fontId="6" fillId="3" borderId="71" xfId="0" applyFont="1" applyFill="1" applyBorder="1" applyAlignment="1">
      <alignment horizontal="center" vertical="center" wrapText="1"/>
    </xf>
    <xf numFmtId="0" fontId="6" fillId="0" borderId="23" xfId="0" applyFont="1" applyBorder="1" applyAlignment="1">
      <alignment horizontal="right"/>
    </xf>
    <xf numFmtId="38" fontId="10" fillId="0" borderId="24" xfId="1" applyFont="1" applyFill="1" applyBorder="1" applyAlignment="1">
      <alignment horizontal="right"/>
    </xf>
    <xf numFmtId="38" fontId="10" fillId="0" borderId="78" xfId="1" applyFont="1" applyFill="1" applyBorder="1" applyAlignment="1">
      <alignment horizontal="right"/>
    </xf>
    <xf numFmtId="38" fontId="10" fillId="0" borderId="79" xfId="1" applyFont="1" applyFill="1" applyBorder="1" applyAlignment="1">
      <alignment horizontal="right" wrapText="1"/>
    </xf>
    <xf numFmtId="38" fontId="10" fillId="0" borderId="24" xfId="1" applyFont="1" applyFill="1" applyBorder="1" applyAlignment="1">
      <alignment horizontal="right" wrapText="1"/>
    </xf>
    <xf numFmtId="38" fontId="10" fillId="0" borderId="80" xfId="1" applyFont="1" applyFill="1" applyBorder="1" applyAlignment="1">
      <alignment horizontal="right" wrapText="1"/>
    </xf>
    <xf numFmtId="38" fontId="10" fillId="0" borderId="81" xfId="1" applyFont="1" applyFill="1" applyBorder="1" applyAlignment="1">
      <alignment horizontal="right" wrapText="1"/>
    </xf>
    <xf numFmtId="38" fontId="10" fillId="0" borderId="82" xfId="1" applyFont="1" applyFill="1" applyBorder="1" applyAlignment="1">
      <alignment horizontal="right" wrapText="1"/>
    </xf>
    <xf numFmtId="38" fontId="10" fillId="0" borderId="83" xfId="1" applyFont="1" applyFill="1" applyBorder="1" applyAlignment="1">
      <alignment horizontal="right" wrapText="1"/>
    </xf>
    <xf numFmtId="38" fontId="10" fillId="0" borderId="25" xfId="1" applyFont="1" applyFill="1" applyBorder="1" applyAlignment="1">
      <alignment horizontal="right" wrapText="1"/>
    </xf>
    <xf numFmtId="38" fontId="10" fillId="0" borderId="84" xfId="1" applyFont="1" applyFill="1" applyBorder="1" applyAlignment="1">
      <alignment horizontal="right"/>
    </xf>
    <xf numFmtId="38" fontId="10" fillId="0" borderId="0" xfId="1" applyFont="1" applyFill="1" applyBorder="1" applyAlignment="1">
      <alignment horizontal="right" vertical="center"/>
    </xf>
    <xf numFmtId="176" fontId="7" fillId="0" borderId="27" xfId="0" applyNumberFormat="1" applyFont="1" applyBorder="1"/>
    <xf numFmtId="176" fontId="10" fillId="0" borderId="27" xfId="0" applyNumberFormat="1" applyFont="1" applyBorder="1"/>
    <xf numFmtId="176" fontId="10" fillId="0" borderId="85" xfId="0" applyNumberFormat="1" applyFont="1" applyBorder="1"/>
    <xf numFmtId="176" fontId="10" fillId="0" borderId="86" xfId="0" applyNumberFormat="1" applyFont="1" applyBorder="1" applyAlignment="1">
      <alignment wrapText="1"/>
    </xf>
    <xf numFmtId="176" fontId="10" fillId="0" borderId="27" xfId="0" applyNumberFormat="1" applyFont="1" applyBorder="1" applyAlignment="1">
      <alignment wrapText="1"/>
    </xf>
    <xf numFmtId="176" fontId="10" fillId="0" borderId="87" xfId="0" applyNumberFormat="1" applyFont="1" applyBorder="1" applyAlignment="1">
      <alignment wrapText="1"/>
    </xf>
    <xf numFmtId="176" fontId="10" fillId="0" borderId="88" xfId="0" applyNumberFormat="1" applyFont="1" applyBorder="1" applyAlignment="1">
      <alignment wrapText="1"/>
    </xf>
    <xf numFmtId="176" fontId="10" fillId="0" borderId="26" xfId="0" applyNumberFormat="1" applyFont="1" applyBorder="1" applyAlignment="1">
      <alignment wrapText="1"/>
    </xf>
    <xf numFmtId="176" fontId="10" fillId="0" borderId="28" xfId="0" applyNumberFormat="1" applyFont="1" applyBorder="1" applyAlignment="1">
      <alignment wrapText="1"/>
    </xf>
    <xf numFmtId="176" fontId="10" fillId="0" borderId="89" xfId="0" applyNumberFormat="1" applyFont="1" applyBorder="1"/>
    <xf numFmtId="176" fontId="10" fillId="0" borderId="90" xfId="0" applyNumberFormat="1" applyFont="1" applyBorder="1" applyAlignment="1">
      <alignment wrapText="1"/>
    </xf>
    <xf numFmtId="176" fontId="7" fillId="0" borderId="0" xfId="2" applyNumberFormat="1" applyFont="1" applyFill="1" applyBorder="1" applyAlignment="1">
      <alignment horizontal="right" vertical="center"/>
    </xf>
    <xf numFmtId="49" fontId="7" fillId="0" borderId="32" xfId="0" applyNumberFormat="1" applyFont="1" applyBorder="1" applyAlignment="1">
      <alignment horizontal="right"/>
    </xf>
    <xf numFmtId="176" fontId="10" fillId="0" borderId="32" xfId="0" applyNumberFormat="1" applyFont="1" applyBorder="1"/>
    <xf numFmtId="176" fontId="10" fillId="0" borderId="29" xfId="0" applyNumberFormat="1" applyFont="1" applyBorder="1"/>
    <xf numFmtId="49" fontId="10" fillId="0" borderId="91" xfId="0" applyNumberFormat="1" applyFont="1" applyBorder="1" applyAlignment="1">
      <alignment horizontal="right" wrapText="1"/>
    </xf>
    <xf numFmtId="176" fontId="10" fillId="0" borderId="32" xfId="0" applyNumberFormat="1" applyFont="1" applyBorder="1" applyAlignment="1">
      <alignment wrapText="1"/>
    </xf>
    <xf numFmtId="176" fontId="10" fillId="0" borderId="92" xfId="0" applyNumberFormat="1" applyFont="1" applyBorder="1" applyAlignment="1">
      <alignment wrapText="1"/>
    </xf>
    <xf numFmtId="49" fontId="10" fillId="0" borderId="93" xfId="0" applyNumberFormat="1" applyFont="1" applyBorder="1" applyAlignment="1">
      <alignment horizontal="right" wrapText="1"/>
    </xf>
    <xf numFmtId="176" fontId="10" fillId="0" borderId="30" xfId="0" applyNumberFormat="1" applyFont="1" applyBorder="1" applyAlignment="1">
      <alignment wrapText="1"/>
    </xf>
    <xf numFmtId="49" fontId="10" fillId="0" borderId="94" xfId="0" applyNumberFormat="1" applyFont="1" applyBorder="1" applyAlignment="1">
      <alignment horizontal="right" wrapText="1"/>
    </xf>
    <xf numFmtId="49" fontId="10" fillId="0" borderId="32" xfId="0" applyNumberFormat="1" applyFont="1" applyBorder="1" applyAlignment="1">
      <alignment horizontal="right" wrapText="1"/>
    </xf>
    <xf numFmtId="176" fontId="10" fillId="0" borderId="33" xfId="0" applyNumberFormat="1" applyFont="1" applyBorder="1" applyAlignment="1">
      <alignment wrapText="1"/>
    </xf>
    <xf numFmtId="176" fontId="10" fillId="0" borderId="95" xfId="0" applyNumberFormat="1" applyFont="1" applyBorder="1"/>
    <xf numFmtId="49" fontId="10" fillId="0" borderId="30" xfId="0" applyNumberFormat="1" applyFont="1" applyBorder="1" applyAlignment="1">
      <alignment horizontal="right" wrapText="1"/>
    </xf>
    <xf numFmtId="38" fontId="10" fillId="0" borderId="37" xfId="1" applyFont="1" applyFill="1" applyBorder="1" applyAlignment="1">
      <alignment horizontal="right"/>
    </xf>
    <xf numFmtId="38" fontId="10" fillId="0" borderId="96" xfId="1" applyFont="1" applyFill="1" applyBorder="1" applyAlignment="1">
      <alignment horizontal="right"/>
    </xf>
    <xf numFmtId="38" fontId="10" fillId="0" borderId="97" xfId="1" applyFont="1" applyFill="1" applyBorder="1" applyAlignment="1">
      <alignment horizontal="right" wrapText="1"/>
    </xf>
    <xf numFmtId="38" fontId="10" fillId="0" borderId="37" xfId="1" applyFont="1" applyFill="1" applyBorder="1" applyAlignment="1">
      <alignment horizontal="right" wrapText="1"/>
    </xf>
    <xf numFmtId="38" fontId="10" fillId="0" borderId="98" xfId="1" applyFont="1" applyFill="1" applyBorder="1" applyAlignment="1">
      <alignment horizontal="right" wrapText="1"/>
    </xf>
    <xf numFmtId="38" fontId="10" fillId="0" borderId="99" xfId="1" applyFont="1" applyFill="1" applyBorder="1" applyAlignment="1">
      <alignment horizontal="right" wrapText="1"/>
    </xf>
    <xf numFmtId="38" fontId="10" fillId="0" borderId="100" xfId="1" applyFont="1" applyFill="1" applyBorder="1" applyAlignment="1">
      <alignment horizontal="right" wrapText="1"/>
    </xf>
    <xf numFmtId="38" fontId="10" fillId="0" borderId="38" xfId="1" applyFont="1" applyFill="1" applyBorder="1" applyAlignment="1">
      <alignment horizontal="right" wrapText="1"/>
    </xf>
    <xf numFmtId="38" fontId="10" fillId="0" borderId="96" xfId="1" applyFont="1" applyFill="1" applyBorder="1" applyAlignment="1">
      <alignment horizontal="right" wrapText="1"/>
    </xf>
    <xf numFmtId="38" fontId="10" fillId="0" borderId="39" xfId="1" applyFont="1" applyFill="1" applyBorder="1" applyAlignment="1">
      <alignment horizontal="right" wrapText="1"/>
    </xf>
    <xf numFmtId="38" fontId="10" fillId="0" borderId="39" xfId="1" applyFont="1" applyFill="1" applyBorder="1" applyAlignment="1">
      <alignment horizontal="right"/>
    </xf>
    <xf numFmtId="176" fontId="10" fillId="0" borderId="101" xfId="0" applyNumberFormat="1" applyFont="1" applyBorder="1" applyAlignment="1">
      <alignment wrapText="1"/>
    </xf>
    <xf numFmtId="176" fontId="10" fillId="0" borderId="85" xfId="0" applyNumberFormat="1" applyFont="1" applyBorder="1" applyAlignment="1">
      <alignment wrapText="1"/>
    </xf>
    <xf numFmtId="176" fontId="10" fillId="0" borderId="28" xfId="0" applyNumberFormat="1" applyFont="1" applyBorder="1"/>
    <xf numFmtId="49" fontId="7" fillId="0" borderId="41" xfId="0" applyNumberFormat="1" applyFont="1" applyBorder="1" applyAlignment="1">
      <alignment horizontal="right"/>
    </xf>
    <xf numFmtId="176" fontId="10" fillId="0" borderId="41" xfId="0" applyNumberFormat="1" applyFont="1" applyBorder="1"/>
    <xf numFmtId="176" fontId="10" fillId="0" borderId="102" xfId="0" applyNumberFormat="1" applyFont="1" applyBorder="1"/>
    <xf numFmtId="49" fontId="10" fillId="0" borderId="103" xfId="0" applyNumberFormat="1" applyFont="1" applyBorder="1" applyAlignment="1">
      <alignment horizontal="right" wrapText="1"/>
    </xf>
    <xf numFmtId="176" fontId="10" fillId="0" borderId="41" xfId="0" applyNumberFormat="1" applyFont="1" applyBorder="1" applyAlignment="1">
      <alignment wrapText="1"/>
    </xf>
    <xf numFmtId="176" fontId="10" fillId="0" borderId="104" xfId="0" applyNumberFormat="1" applyFont="1" applyBorder="1" applyAlignment="1">
      <alignment wrapText="1"/>
    </xf>
    <xf numFmtId="49" fontId="10" fillId="0" borderId="105" xfId="0" applyNumberFormat="1" applyFont="1" applyBorder="1" applyAlignment="1">
      <alignment horizontal="right" wrapText="1"/>
    </xf>
    <xf numFmtId="176" fontId="10" fillId="0" borderId="106" xfId="0" applyNumberFormat="1" applyFont="1" applyBorder="1" applyAlignment="1">
      <alignment wrapText="1"/>
    </xf>
    <xf numFmtId="49" fontId="10" fillId="0" borderId="43" xfId="0" applyNumberFormat="1" applyFont="1" applyBorder="1" applyAlignment="1">
      <alignment horizontal="right" wrapText="1"/>
    </xf>
    <xf numFmtId="176" fontId="10" fillId="0" borderId="102" xfId="0" applyNumberFormat="1" applyFont="1" applyBorder="1" applyAlignment="1">
      <alignment wrapText="1"/>
    </xf>
    <xf numFmtId="49" fontId="10" fillId="0" borderId="41" xfId="0" applyNumberFormat="1" applyFont="1" applyBorder="1" applyAlignment="1">
      <alignment horizontal="right" wrapText="1"/>
    </xf>
    <xf numFmtId="176" fontId="10" fillId="0" borderId="44" xfId="0" applyNumberFormat="1" applyFont="1" applyBorder="1" applyAlignment="1">
      <alignment wrapText="1"/>
    </xf>
    <xf numFmtId="176" fontId="10" fillId="0" borderId="44" xfId="0" applyNumberFormat="1" applyFont="1" applyBorder="1"/>
    <xf numFmtId="38" fontId="10" fillId="0" borderId="23" xfId="1" applyFont="1" applyFill="1" applyBorder="1" applyAlignment="1">
      <alignment horizontal="right" wrapText="1"/>
    </xf>
    <xf numFmtId="38" fontId="10" fillId="0" borderId="78" xfId="1" applyFont="1" applyFill="1" applyBorder="1" applyAlignment="1">
      <alignment horizontal="right" wrapText="1"/>
    </xf>
    <xf numFmtId="38" fontId="10" fillId="0" borderId="25" xfId="1" applyFont="1" applyFill="1" applyBorder="1" applyAlignment="1">
      <alignment horizontal="right"/>
    </xf>
    <xf numFmtId="0" fontId="6" fillId="0" borderId="14" xfId="0" applyFont="1" applyBorder="1" applyAlignment="1">
      <alignment horizontal="center" vertical="center"/>
    </xf>
    <xf numFmtId="0" fontId="8" fillId="0" borderId="12" xfId="0" applyFont="1" applyBorder="1" applyAlignment="1">
      <alignment horizontal="center" vertical="center" wrapText="1"/>
    </xf>
    <xf numFmtId="0" fontId="8" fillId="0" borderId="14" xfId="0" applyFont="1" applyBorder="1" applyAlignment="1">
      <alignment horizontal="center" vertical="center"/>
    </xf>
    <xf numFmtId="0" fontId="8" fillId="0" borderId="20" xfId="0" applyFont="1" applyBorder="1" applyAlignment="1">
      <alignment horizontal="center" vertical="center"/>
    </xf>
    <xf numFmtId="0" fontId="6" fillId="0" borderId="12" xfId="0" applyFont="1" applyBorder="1" applyAlignment="1">
      <alignment horizontal="center" vertical="center" wrapText="1"/>
    </xf>
    <xf numFmtId="0" fontId="0" fillId="0" borderId="20" xfId="0" applyBorder="1"/>
    <xf numFmtId="176" fontId="10" fillId="0" borderId="51" xfId="0" applyNumberFormat="1" applyFont="1" applyBorder="1" applyAlignment="1">
      <alignment wrapText="1"/>
    </xf>
    <xf numFmtId="38" fontId="10" fillId="0" borderId="47" xfId="1" applyFont="1" applyFill="1" applyBorder="1" applyAlignment="1">
      <alignment horizontal="right" wrapText="1"/>
    </xf>
    <xf numFmtId="38" fontId="10" fillId="0" borderId="107" xfId="1" applyFont="1" applyFill="1" applyBorder="1" applyAlignment="1">
      <alignment horizontal="right" wrapText="1"/>
    </xf>
    <xf numFmtId="38" fontId="10" fillId="0" borderId="47" xfId="1" applyFont="1" applyFill="1" applyBorder="1" applyAlignment="1">
      <alignment horizontal="right"/>
    </xf>
    <xf numFmtId="38" fontId="10" fillId="0" borderId="108" xfId="1" applyFont="1" applyFill="1" applyBorder="1" applyAlignment="1">
      <alignment horizontal="right"/>
    </xf>
    <xf numFmtId="38" fontId="10" fillId="0" borderId="109" xfId="1" applyFont="1" applyFill="1" applyBorder="1" applyAlignment="1">
      <alignment horizontal="right" wrapText="1"/>
    </xf>
    <xf numFmtId="38" fontId="10" fillId="0" borderId="110" xfId="1" applyFont="1" applyFill="1" applyBorder="1" applyAlignment="1">
      <alignment horizontal="right" wrapText="1"/>
    </xf>
    <xf numFmtId="38" fontId="10" fillId="0" borderId="48" xfId="1" applyFont="1" applyFill="1" applyBorder="1" applyAlignment="1">
      <alignment horizontal="right" wrapText="1"/>
    </xf>
    <xf numFmtId="38" fontId="10" fillId="0" borderId="108" xfId="1" applyFont="1" applyFill="1" applyBorder="1" applyAlignment="1">
      <alignment horizontal="right" wrapText="1"/>
    </xf>
    <xf numFmtId="38" fontId="10" fillId="0" borderId="49" xfId="1" applyFont="1" applyFill="1" applyBorder="1" applyAlignment="1">
      <alignment horizontal="right" wrapText="1"/>
    </xf>
    <xf numFmtId="38" fontId="10" fillId="0" borderId="49" xfId="1" applyFont="1" applyFill="1" applyBorder="1" applyAlignment="1">
      <alignment horizontal="right"/>
    </xf>
    <xf numFmtId="49" fontId="7" fillId="0" borderId="51" xfId="0" applyNumberFormat="1" applyFont="1" applyBorder="1" applyAlignment="1">
      <alignment horizontal="right"/>
    </xf>
    <xf numFmtId="176" fontId="10" fillId="0" borderId="51" xfId="0" applyNumberFormat="1" applyFont="1" applyBorder="1"/>
    <xf numFmtId="176" fontId="10" fillId="0" borderId="111" xfId="0" applyNumberFormat="1" applyFont="1" applyBorder="1"/>
    <xf numFmtId="49" fontId="10" fillId="0" borderId="112" xfId="0" applyNumberFormat="1" applyFont="1" applyBorder="1" applyAlignment="1">
      <alignment horizontal="right" wrapText="1"/>
    </xf>
    <xf numFmtId="176" fontId="10" fillId="0" borderId="113" xfId="0" applyNumberFormat="1" applyFont="1" applyBorder="1" applyAlignment="1">
      <alignment wrapText="1"/>
    </xf>
    <xf numFmtId="49" fontId="10" fillId="0" borderId="114" xfId="0" applyNumberFormat="1" applyFont="1" applyBorder="1" applyAlignment="1">
      <alignment horizontal="right" wrapText="1"/>
    </xf>
    <xf numFmtId="176" fontId="10" fillId="0" borderId="115" xfId="0" applyNumberFormat="1" applyFont="1" applyBorder="1" applyAlignment="1">
      <alignment wrapText="1"/>
    </xf>
    <xf numFmtId="49" fontId="10" fillId="0" borderId="50" xfId="0" applyNumberFormat="1" applyFont="1" applyBorder="1" applyAlignment="1">
      <alignment horizontal="right" wrapText="1"/>
    </xf>
    <xf numFmtId="176" fontId="10" fillId="0" borderId="111" xfId="0" applyNumberFormat="1" applyFont="1" applyBorder="1" applyAlignment="1">
      <alignment wrapText="1"/>
    </xf>
    <xf numFmtId="49" fontId="10" fillId="0" borderId="51" xfId="0" applyNumberFormat="1" applyFont="1" applyBorder="1" applyAlignment="1">
      <alignment horizontal="right" wrapText="1"/>
    </xf>
    <xf numFmtId="176" fontId="10" fillId="0" borderId="52" xfId="0" applyNumberFormat="1" applyFont="1" applyBorder="1" applyAlignment="1">
      <alignment wrapText="1"/>
    </xf>
    <xf numFmtId="176" fontId="10" fillId="0" borderId="52" xfId="0" applyNumberFormat="1" applyFont="1" applyBorder="1"/>
    <xf numFmtId="38" fontId="10" fillId="0" borderId="116" xfId="1" applyFont="1" applyFill="1" applyBorder="1" applyAlignment="1">
      <alignment horizontal="right" wrapText="1"/>
    </xf>
    <xf numFmtId="49" fontId="7" fillId="0" borderId="56" xfId="0" applyNumberFormat="1" applyFont="1" applyBorder="1" applyAlignment="1">
      <alignment horizontal="right"/>
    </xf>
    <xf numFmtId="176" fontId="10" fillId="0" borderId="56" xfId="0" applyNumberFormat="1" applyFont="1" applyBorder="1"/>
    <xf numFmtId="176" fontId="10" fillId="0" borderId="117" xfId="0" applyNumberFormat="1" applyFont="1" applyBorder="1"/>
    <xf numFmtId="49" fontId="10" fillId="0" borderId="118" xfId="0" applyNumberFormat="1" applyFont="1" applyBorder="1" applyAlignment="1">
      <alignment horizontal="right" wrapText="1"/>
    </xf>
    <xf numFmtId="176" fontId="10" fillId="0" borderId="56" xfId="0" applyNumberFormat="1" applyFont="1" applyBorder="1" applyAlignment="1">
      <alignment wrapText="1"/>
    </xf>
    <xf numFmtId="176" fontId="10" fillId="0" borderId="119" xfId="0" applyNumberFormat="1" applyFont="1" applyBorder="1" applyAlignment="1">
      <alignment wrapText="1"/>
    </xf>
    <xf numFmtId="49" fontId="10" fillId="0" borderId="120" xfId="0" applyNumberFormat="1" applyFont="1" applyBorder="1" applyAlignment="1">
      <alignment horizontal="right" wrapText="1"/>
    </xf>
    <xf numFmtId="176" fontId="10" fillId="0" borderId="121" xfId="0" applyNumberFormat="1" applyFont="1" applyBorder="1" applyAlignment="1">
      <alignment wrapText="1"/>
    </xf>
    <xf numFmtId="49" fontId="10" fillId="0" borderId="55" xfId="0" applyNumberFormat="1" applyFont="1" applyBorder="1" applyAlignment="1">
      <alignment horizontal="right" wrapText="1"/>
    </xf>
    <xf numFmtId="176" fontId="10" fillId="0" borderId="117" xfId="0" applyNumberFormat="1" applyFont="1" applyBorder="1" applyAlignment="1">
      <alignment wrapText="1"/>
    </xf>
    <xf numFmtId="49" fontId="10" fillId="0" borderId="56" xfId="0" applyNumberFormat="1" applyFont="1" applyBorder="1" applyAlignment="1">
      <alignment horizontal="right" wrapText="1"/>
    </xf>
    <xf numFmtId="176" fontId="10" fillId="0" borderId="57" xfId="0" applyNumberFormat="1" applyFont="1" applyBorder="1" applyAlignment="1">
      <alignment wrapText="1"/>
    </xf>
    <xf numFmtId="176" fontId="10" fillId="0" borderId="57" xfId="0" applyNumberFormat="1" applyFont="1" applyBorder="1"/>
    <xf numFmtId="38" fontId="10" fillId="0" borderId="0" xfId="0" applyNumberFormat="1" applyFont="1" applyAlignment="1">
      <alignment horizontal="right"/>
    </xf>
    <xf numFmtId="38" fontId="10" fillId="0" borderId="0" xfId="0" applyNumberFormat="1" applyFont="1" applyAlignment="1">
      <alignment horizontal="right" wrapText="1"/>
    </xf>
    <xf numFmtId="176" fontId="6" fillId="0" borderId="0" xfId="0" applyNumberFormat="1" applyFont="1" applyAlignment="1">
      <alignment horizontal="right"/>
    </xf>
    <xf numFmtId="176" fontId="6" fillId="0" borderId="0" xfId="0" applyNumberFormat="1" applyFont="1" applyAlignment="1">
      <alignment wrapText="1"/>
    </xf>
    <xf numFmtId="176" fontId="6" fillId="0" borderId="0" xfId="0" applyNumberFormat="1" applyFont="1" applyAlignment="1">
      <alignment horizontal="right" wrapText="1"/>
    </xf>
    <xf numFmtId="3" fontId="6" fillId="0" borderId="0" xfId="0" applyNumberFormat="1" applyFont="1"/>
    <xf numFmtId="178" fontId="6" fillId="0" borderId="0" xfId="0" applyNumberFormat="1" applyFont="1"/>
    <xf numFmtId="177" fontId="9" fillId="0" borderId="0" xfId="0" applyNumberFormat="1" applyFont="1" applyAlignment="1">
      <alignment wrapText="1"/>
    </xf>
    <xf numFmtId="177" fontId="9" fillId="0" borderId="0" xfId="0" applyNumberFormat="1" applyFont="1" applyAlignment="1">
      <alignment horizontal="right" wrapText="1"/>
    </xf>
    <xf numFmtId="0" fontId="6" fillId="2" borderId="122" xfId="0" applyFont="1" applyFill="1" applyBorder="1"/>
    <xf numFmtId="0" fontId="8"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0" xfId="0" applyFont="1" applyBorder="1" applyAlignment="1">
      <alignment horizontal="center" vertical="center" wrapText="1"/>
    </xf>
    <xf numFmtId="49" fontId="10" fillId="0" borderId="32" xfId="0" applyNumberFormat="1" applyFont="1" applyBorder="1" applyAlignment="1">
      <alignment horizontal="right"/>
    </xf>
    <xf numFmtId="49" fontId="10" fillId="0" borderId="41" xfId="0" applyNumberFormat="1" applyFont="1" applyBorder="1" applyAlignment="1">
      <alignment horizontal="right"/>
    </xf>
    <xf numFmtId="49" fontId="10" fillId="0" borderId="123" xfId="0" applyNumberFormat="1" applyFont="1" applyBorder="1" applyAlignment="1">
      <alignment horizontal="right" wrapText="1"/>
    </xf>
    <xf numFmtId="49" fontId="10" fillId="0" borderId="51" xfId="0" applyNumberFormat="1" applyFont="1" applyBorder="1" applyAlignment="1">
      <alignment horizontal="right"/>
    </xf>
    <xf numFmtId="49" fontId="10" fillId="0" borderId="124" xfId="0" applyNumberFormat="1" applyFont="1" applyBorder="1" applyAlignment="1">
      <alignment horizontal="right" wrapText="1"/>
    </xf>
    <xf numFmtId="38" fontId="10" fillId="0" borderId="125" xfId="1" applyFont="1" applyFill="1" applyBorder="1" applyAlignment="1">
      <alignment horizontal="right" wrapText="1"/>
    </xf>
    <xf numFmtId="38" fontId="10" fillId="0" borderId="126" xfId="1" applyFont="1" applyFill="1" applyBorder="1" applyAlignment="1">
      <alignment horizontal="right" wrapText="1"/>
    </xf>
    <xf numFmtId="49" fontId="10" fillId="0" borderId="56" xfId="0" applyNumberFormat="1" applyFont="1" applyBorder="1" applyAlignment="1">
      <alignment horizontal="right"/>
    </xf>
    <xf numFmtId="49" fontId="10" fillId="0" borderId="127" xfId="0" applyNumberFormat="1" applyFont="1" applyBorder="1" applyAlignment="1">
      <alignment horizontal="right" wrapText="1"/>
    </xf>
    <xf numFmtId="3" fontId="6" fillId="0" borderId="0" xfId="0" applyNumberFormat="1" applyFont="1" applyAlignment="1">
      <alignment horizontal="right"/>
    </xf>
    <xf numFmtId="38" fontId="10" fillId="0" borderId="128" xfId="1" applyFont="1" applyFill="1" applyBorder="1" applyAlignment="1">
      <alignment horizontal="right" wrapText="1"/>
    </xf>
    <xf numFmtId="38" fontId="0" fillId="0" borderId="0" xfId="1" applyFont="1"/>
    <xf numFmtId="0" fontId="9" fillId="0" borderId="0" xfId="0" applyFont="1"/>
    <xf numFmtId="38" fontId="6" fillId="0" borderId="0" xfId="1" applyFont="1" applyBorder="1"/>
    <xf numFmtId="0" fontId="6" fillId="0" borderId="3" xfId="0" applyFont="1" applyBorder="1" applyAlignment="1">
      <alignment horizontal="center"/>
    </xf>
    <xf numFmtId="0" fontId="6" fillId="0" borderId="1" xfId="0" applyFont="1" applyBorder="1" applyAlignment="1">
      <alignment horizontal="center"/>
    </xf>
    <xf numFmtId="38" fontId="6" fillId="4" borderId="58" xfId="1" applyFont="1" applyFill="1" applyBorder="1" applyAlignment="1">
      <alignment horizontal="center" vertical="center" wrapText="1"/>
    </xf>
    <xf numFmtId="0" fontId="6" fillId="4" borderId="5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0" fillId="0" borderId="10" xfId="0" applyBorder="1" applyAlignment="1">
      <alignment horizontal="center" vertical="center" wrapText="1"/>
    </xf>
    <xf numFmtId="38" fontId="6" fillId="4" borderId="46" xfId="1"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0" borderId="16" xfId="0" applyFont="1" applyBorder="1" applyAlignment="1">
      <alignment horizontal="center" vertical="center" wrapText="1"/>
    </xf>
    <xf numFmtId="0" fontId="0" fillId="0" borderId="74" xfId="0" applyBorder="1" applyAlignment="1">
      <alignment horizontal="center" vertical="center" wrapText="1"/>
    </xf>
    <xf numFmtId="0" fontId="6" fillId="0" borderId="17" xfId="0" applyFont="1" applyBorder="1" applyAlignment="1">
      <alignment horizontal="center" vertical="center" wrapText="1"/>
    </xf>
    <xf numFmtId="0" fontId="0" fillId="0" borderId="17" xfId="0" applyBorder="1" applyAlignment="1">
      <alignment horizontal="center" vertical="center" wrapText="1"/>
    </xf>
    <xf numFmtId="38" fontId="6" fillId="4" borderId="40" xfId="1" applyFont="1" applyFill="1" applyBorder="1" applyAlignment="1">
      <alignment horizontal="center" vertical="center" wrapText="1"/>
    </xf>
    <xf numFmtId="0" fontId="6" fillId="4" borderId="17" xfId="0" applyFont="1" applyFill="1" applyBorder="1" applyAlignment="1">
      <alignment horizontal="center" vertical="center" wrapText="1"/>
    </xf>
    <xf numFmtId="0" fontId="0" fillId="0" borderId="22" xfId="0" applyBorder="1" applyAlignment="1">
      <alignment horizontal="center" vertical="center" wrapText="1"/>
    </xf>
    <xf numFmtId="0" fontId="6" fillId="0" borderId="5" xfId="0" applyFont="1" applyBorder="1" applyAlignment="1">
      <alignment horizontal="center" vertical="center" justifyLastLine="1"/>
    </xf>
    <xf numFmtId="0" fontId="6" fillId="0" borderId="6" xfId="0" applyFont="1" applyBorder="1" applyAlignment="1">
      <alignment horizontal="center" vertical="center" justifyLastLine="1"/>
    </xf>
    <xf numFmtId="0" fontId="6" fillId="0" borderId="24" xfId="0" applyFont="1" applyBorder="1" applyAlignment="1">
      <alignment horizontal="right"/>
    </xf>
    <xf numFmtId="0" fontId="6" fillId="0" borderId="5" xfId="0" applyFont="1" applyBorder="1" applyAlignment="1">
      <alignment horizontal="right"/>
    </xf>
    <xf numFmtId="38" fontId="6" fillId="0" borderId="45" xfId="1" applyFont="1" applyFill="1" applyBorder="1"/>
    <xf numFmtId="38" fontId="6" fillId="0" borderId="12" xfId="1" applyFont="1" applyFill="1" applyBorder="1"/>
    <xf numFmtId="0" fontId="6" fillId="0" borderId="16" xfId="0" applyFont="1" applyBorder="1"/>
    <xf numFmtId="0" fontId="6" fillId="0" borderId="10" xfId="0" applyFont="1" applyBorder="1" applyAlignment="1">
      <alignment horizontal="center" vertical="center" justifyLastLine="1"/>
    </xf>
    <xf numFmtId="0" fontId="6" fillId="0" borderId="0" xfId="0" applyFont="1" applyAlignment="1">
      <alignment horizontal="center" vertical="center" justifyLastLine="1"/>
    </xf>
    <xf numFmtId="0" fontId="6" fillId="0" borderId="27" xfId="0" applyFont="1" applyBorder="1" applyAlignment="1">
      <alignment horizontal="right"/>
    </xf>
    <xf numFmtId="176" fontId="6" fillId="0" borderId="85" xfId="0" applyNumberFormat="1" applyFont="1" applyBorder="1" applyAlignment="1">
      <alignment horizontal="right"/>
    </xf>
    <xf numFmtId="38" fontId="6" fillId="0" borderId="26" xfId="1" applyFont="1" applyFill="1" applyBorder="1"/>
    <xf numFmtId="176" fontId="6" fillId="0" borderId="27" xfId="2" applyNumberFormat="1" applyFont="1" applyFill="1" applyBorder="1"/>
    <xf numFmtId="176" fontId="6" fillId="0" borderId="28" xfId="2" applyNumberFormat="1" applyFont="1" applyFill="1" applyBorder="1"/>
    <xf numFmtId="0" fontId="6" fillId="0" borderId="29" xfId="0" applyFont="1" applyBorder="1" applyAlignment="1">
      <alignment horizontal="center" vertical="center" justifyLastLine="1"/>
    </xf>
    <xf numFmtId="0" fontId="6" fillId="0" borderId="30" xfId="0" applyFont="1" applyBorder="1" applyAlignment="1">
      <alignment horizontal="center" vertical="center" justifyLastLine="1"/>
    </xf>
    <xf numFmtId="0" fontId="0" fillId="0" borderId="32" xfId="0" applyBorder="1" applyAlignment="1">
      <alignment horizontal="right"/>
    </xf>
    <xf numFmtId="0" fontId="0" fillId="0" borderId="10" xfId="0" applyBorder="1" applyAlignment="1">
      <alignment horizontal="right"/>
    </xf>
    <xf numFmtId="38" fontId="6" fillId="0" borderId="46" xfId="1" applyFont="1" applyFill="1" applyBorder="1"/>
    <xf numFmtId="176" fontId="6" fillId="0" borderId="14" xfId="2" applyNumberFormat="1" applyFont="1" applyFill="1" applyBorder="1"/>
    <xf numFmtId="176" fontId="6" fillId="0" borderId="74" xfId="2" applyNumberFormat="1" applyFont="1" applyFill="1" applyBorder="1"/>
    <xf numFmtId="0" fontId="6" fillId="0" borderId="35" xfId="0" applyFont="1" applyBorder="1" applyAlignment="1">
      <alignment horizontal="center" vertical="center" wrapText="1"/>
    </xf>
    <xf numFmtId="0" fontId="6" fillId="0" borderId="34" xfId="0" applyFont="1" applyBorder="1" applyAlignment="1">
      <alignment horizontal="right"/>
    </xf>
    <xf numFmtId="0" fontId="6" fillId="0" borderId="35" xfId="0" applyFont="1" applyBorder="1" applyAlignment="1">
      <alignment horizontal="right"/>
    </xf>
    <xf numFmtId="38" fontId="6" fillId="0" borderId="36" xfId="1" applyFont="1" applyFill="1" applyBorder="1"/>
    <xf numFmtId="0" fontId="6" fillId="0" borderId="34" xfId="0" applyFont="1" applyBorder="1"/>
    <xf numFmtId="0" fontId="6" fillId="0" borderId="129" xfId="0" applyFont="1" applyBorder="1"/>
    <xf numFmtId="176" fontId="6" fillId="0" borderId="20" xfId="0" applyNumberFormat="1" applyFont="1" applyBorder="1" applyAlignment="1">
      <alignment horizontal="right"/>
    </xf>
    <xf numFmtId="176" fontId="6" fillId="0" borderId="17" xfId="0" applyNumberFormat="1" applyFont="1" applyBorder="1" applyAlignment="1">
      <alignment horizontal="right"/>
    </xf>
    <xf numFmtId="176" fontId="6" fillId="0" borderId="44" xfId="0" applyNumberFormat="1" applyFont="1" applyBorder="1" applyAlignment="1">
      <alignment horizontal="right"/>
    </xf>
    <xf numFmtId="38" fontId="6" fillId="0" borderId="40" xfId="1" applyFont="1" applyFill="1" applyBorder="1"/>
    <xf numFmtId="176" fontId="6" fillId="0" borderId="20" xfId="2" applyNumberFormat="1" applyFont="1" applyFill="1" applyBorder="1"/>
    <xf numFmtId="176" fontId="6" fillId="0" borderId="22" xfId="2" applyNumberFormat="1" applyFont="1" applyFill="1" applyBorder="1"/>
    <xf numFmtId="0" fontId="6" fillId="0" borderId="12" xfId="0" applyFont="1" applyBorder="1" applyAlignment="1">
      <alignment horizontal="right"/>
    </xf>
    <xf numFmtId="0" fontId="6" fillId="0" borderId="10" xfId="0" applyFont="1" applyBorder="1" applyAlignment="1">
      <alignment horizontal="right"/>
    </xf>
    <xf numFmtId="0" fontId="6" fillId="0" borderId="14" xfId="0" applyFont="1" applyBorder="1"/>
    <xf numFmtId="0" fontId="6" fillId="0" borderId="74" xfId="0" applyFont="1" applyBorder="1"/>
    <xf numFmtId="0" fontId="0" fillId="0" borderId="41" xfId="0" applyBorder="1" applyAlignment="1">
      <alignment horizontal="right"/>
    </xf>
    <xf numFmtId="0" fontId="0" fillId="0" borderId="17" xfId="0" applyBorder="1" applyAlignment="1">
      <alignment horizontal="right"/>
    </xf>
    <xf numFmtId="0" fontId="8" fillId="0" borderId="5" xfId="0" applyFont="1" applyBorder="1" applyAlignment="1">
      <alignment horizontal="center" vertical="center" wrapText="1"/>
    </xf>
    <xf numFmtId="0" fontId="6" fillId="0" borderId="14" xfId="0" applyFont="1" applyBorder="1" applyAlignment="1">
      <alignment horizontal="right"/>
    </xf>
    <xf numFmtId="0" fontId="8" fillId="0" borderId="17" xfId="0" applyFont="1" applyBorder="1" applyAlignment="1">
      <alignment horizontal="center" vertical="center" wrapText="1"/>
    </xf>
    <xf numFmtId="0" fontId="6" fillId="0" borderId="12" xfId="0" applyFont="1" applyBorder="1"/>
    <xf numFmtId="0" fontId="6" fillId="0" borderId="29" xfId="0" applyFont="1" applyBorder="1" applyAlignment="1">
      <alignment horizontal="center" vertical="center" wrapText="1"/>
    </xf>
    <xf numFmtId="0" fontId="0" fillId="0" borderId="51" xfId="0" applyBorder="1" applyAlignment="1">
      <alignment horizontal="right"/>
    </xf>
    <xf numFmtId="0" fontId="0" fillId="0" borderId="29" xfId="0" applyBorder="1" applyAlignment="1">
      <alignment horizontal="right"/>
    </xf>
    <xf numFmtId="176" fontId="6" fillId="0" borderId="52" xfId="0" applyNumberFormat="1" applyFont="1" applyBorder="1" applyAlignment="1">
      <alignment horizontal="right"/>
    </xf>
    <xf numFmtId="38" fontId="6" fillId="0" borderId="31" xfId="1" applyFont="1" applyFill="1" applyBorder="1"/>
    <xf numFmtId="176" fontId="6" fillId="0" borderId="32" xfId="2" applyNumberFormat="1" applyFont="1" applyFill="1" applyBorder="1"/>
    <xf numFmtId="176" fontId="6" fillId="0" borderId="33" xfId="2" applyNumberFormat="1" applyFont="1" applyFill="1" applyBorder="1"/>
    <xf numFmtId="0" fontId="6" fillId="0" borderId="10" xfId="0" applyFont="1" applyBorder="1" applyAlignment="1">
      <alignment horizontal="left" vertical="center" wrapText="1"/>
    </xf>
    <xf numFmtId="38" fontId="6" fillId="0" borderId="10" xfId="1" applyFont="1" applyFill="1" applyBorder="1" applyAlignment="1">
      <alignment horizontal="right"/>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5" xfId="0" applyFont="1" applyBorder="1" applyAlignment="1">
      <alignment horizontal="left" vertical="center" wrapText="1"/>
    </xf>
    <xf numFmtId="38" fontId="6" fillId="0" borderId="130" xfId="1" applyFont="1" applyFill="1" applyBorder="1"/>
    <xf numFmtId="176" fontId="6" fillId="0" borderId="131" xfId="2" applyNumberFormat="1" applyFont="1" applyFill="1" applyBorder="1"/>
    <xf numFmtId="176" fontId="6" fillId="0" borderId="132" xfId="2" applyNumberFormat="1" applyFont="1" applyFill="1" applyBorder="1"/>
    <xf numFmtId="0" fontId="6" fillId="0" borderId="0" xfId="0" applyFont="1" applyAlignment="1">
      <alignment horizontal="center" vertical="distributed" textRotation="255" justifyLastLine="1"/>
    </xf>
    <xf numFmtId="0" fontId="6" fillId="0" borderId="0" xfId="0" applyFont="1" applyAlignment="1">
      <alignment horizontal="center" vertical="center" wrapText="1"/>
    </xf>
    <xf numFmtId="0" fontId="6" fillId="0" borderId="0" xfId="0" applyFont="1" applyAlignment="1">
      <alignment horizontal="right" vertical="center"/>
    </xf>
    <xf numFmtId="38" fontId="6" fillId="0" borderId="0" xfId="1" applyFont="1"/>
    <xf numFmtId="176" fontId="9" fillId="0" borderId="0" xfId="0" applyNumberFormat="1" applyFont="1"/>
    <xf numFmtId="176" fontId="6" fillId="0" borderId="0" xfId="1" applyNumberFormat="1" applyFont="1"/>
    <xf numFmtId="179" fontId="6" fillId="0" borderId="0" xfId="0" applyNumberFormat="1" applyFont="1"/>
    <xf numFmtId="178" fontId="9" fillId="0" borderId="0" xfId="0" applyNumberFormat="1" applyFont="1"/>
    <xf numFmtId="178" fontId="9" fillId="0" borderId="0" xfId="1" applyNumberFormat="1" applyFont="1"/>
    <xf numFmtId="180" fontId="9" fillId="0" borderId="0" xfId="0" applyNumberFormat="1" applyFont="1"/>
    <xf numFmtId="38" fontId="6" fillId="4" borderId="7" xfId="1" applyFont="1" applyFill="1" applyBorder="1" applyAlignment="1">
      <alignment horizontal="center" vertical="center" wrapText="1"/>
    </xf>
    <xf numFmtId="0" fontId="6" fillId="0" borderId="74" xfId="0" applyFont="1" applyBorder="1" applyAlignment="1">
      <alignment horizontal="center" vertical="center" wrapText="1"/>
    </xf>
    <xf numFmtId="38" fontId="6" fillId="4" borderId="11" xfId="1" applyFont="1" applyFill="1" applyBorder="1" applyAlignment="1">
      <alignment horizontal="center" vertical="center" wrapText="1"/>
    </xf>
    <xf numFmtId="0" fontId="6" fillId="0" borderId="22" xfId="0" applyFont="1" applyBorder="1" applyAlignment="1">
      <alignment horizontal="center" vertical="center" wrapText="1"/>
    </xf>
    <xf numFmtId="38" fontId="6" fillId="4" borderId="19" xfId="1" applyFont="1" applyFill="1" applyBorder="1" applyAlignment="1">
      <alignment horizontal="center" vertical="center" wrapText="1"/>
    </xf>
    <xf numFmtId="0" fontId="6" fillId="0" borderId="69" xfId="0" applyFont="1" applyBorder="1" applyAlignment="1">
      <alignment horizontal="center" vertical="center" justifyLastLine="1"/>
    </xf>
    <xf numFmtId="0" fontId="6" fillId="0" borderId="15" xfId="0" applyFont="1" applyBorder="1" applyAlignment="1">
      <alignment horizontal="right"/>
    </xf>
    <xf numFmtId="0" fontId="6" fillId="0" borderId="75" xfId="0" applyFont="1" applyBorder="1" applyAlignment="1">
      <alignment horizontal="center" vertical="center" justifyLastLine="1"/>
    </xf>
    <xf numFmtId="0" fontId="6" fillId="0" borderId="28" xfId="0" applyFont="1" applyBorder="1" applyAlignment="1">
      <alignment horizontal="right"/>
    </xf>
    <xf numFmtId="0" fontId="6" fillId="0" borderId="129" xfId="0" applyFont="1" applyBorder="1" applyAlignment="1">
      <alignment horizontal="right"/>
    </xf>
    <xf numFmtId="0" fontId="6" fillId="0" borderId="133" xfId="0" applyFont="1" applyBorder="1" applyAlignment="1">
      <alignment horizontal="right"/>
    </xf>
    <xf numFmtId="38" fontId="6" fillId="0" borderId="134" xfId="1" applyFont="1" applyFill="1" applyBorder="1"/>
    <xf numFmtId="176" fontId="6" fillId="0" borderId="133" xfId="2" applyNumberFormat="1" applyFont="1" applyFill="1" applyBorder="1"/>
    <xf numFmtId="0" fontId="6" fillId="0" borderId="16" xfId="0" applyFont="1" applyBorder="1" applyAlignment="1">
      <alignment horizontal="right"/>
    </xf>
    <xf numFmtId="0" fontId="6" fillId="0" borderId="44" xfId="0" applyFont="1" applyBorder="1" applyAlignment="1">
      <alignment horizontal="right"/>
    </xf>
    <xf numFmtId="38" fontId="6" fillId="0" borderId="43" xfId="1" applyFont="1" applyFill="1" applyBorder="1"/>
    <xf numFmtId="176" fontId="6" fillId="0" borderId="44" xfId="2" applyNumberFormat="1" applyFont="1" applyFill="1" applyBorder="1"/>
    <xf numFmtId="0" fontId="6" fillId="0" borderId="74" xfId="0" applyFont="1" applyBorder="1" applyAlignment="1">
      <alignment horizontal="right"/>
    </xf>
    <xf numFmtId="0" fontId="6" fillId="0" borderId="35" xfId="0" applyFont="1" applyBorder="1" applyAlignment="1">
      <alignment horizontal="left" vertical="center" wrapText="1"/>
    </xf>
    <xf numFmtId="38" fontId="6" fillId="0" borderId="38" xfId="1" applyFont="1" applyFill="1" applyBorder="1"/>
    <xf numFmtId="0" fontId="6" fillId="0" borderId="39" xfId="0" applyFont="1" applyBorder="1"/>
    <xf numFmtId="38" fontId="6" fillId="0" borderId="23" xfId="1" applyFont="1" applyFill="1" applyBorder="1"/>
    <xf numFmtId="0" fontId="6" fillId="0" borderId="25" xfId="0" applyFont="1" applyBorder="1"/>
    <xf numFmtId="38" fontId="6" fillId="0" borderId="55" xfId="1" applyFont="1" applyFill="1" applyBorder="1"/>
    <xf numFmtId="176" fontId="6" fillId="0" borderId="57" xfId="2" applyNumberFormat="1" applyFont="1" applyFill="1" applyBorder="1"/>
    <xf numFmtId="181" fontId="9" fillId="0" borderId="0" xfId="0" applyNumberFormat="1" applyFont="1"/>
    <xf numFmtId="181" fontId="6" fillId="0" borderId="0" xfId="0" applyNumberFormat="1" applyFont="1"/>
    <xf numFmtId="182" fontId="9" fillId="0" borderId="0" xfId="0" applyNumberFormat="1" applyFont="1"/>
    <xf numFmtId="38" fontId="6" fillId="0" borderId="16" xfId="1" applyFont="1" applyFill="1" applyBorder="1"/>
    <xf numFmtId="183" fontId="6" fillId="0" borderId="25" xfId="0" applyNumberFormat="1" applyFont="1" applyBorder="1"/>
    <xf numFmtId="0" fontId="6" fillId="0" borderId="1" xfId="0" applyFont="1" applyBorder="1" applyAlignment="1">
      <alignment horizontal="center" vertical="center" wrapText="1"/>
    </xf>
    <xf numFmtId="0" fontId="8" fillId="0" borderId="135" xfId="0" applyFont="1" applyBorder="1" applyAlignment="1">
      <alignment horizontal="center" vertical="center" wrapText="1"/>
    </xf>
    <xf numFmtId="0" fontId="8" fillId="0" borderId="136" xfId="0" applyFont="1" applyBorder="1" applyAlignment="1">
      <alignment horizontal="center" vertical="center" wrapText="1"/>
    </xf>
    <xf numFmtId="0" fontId="8" fillId="0" borderId="137" xfId="0" applyFont="1" applyBorder="1" applyAlignment="1">
      <alignment horizontal="center" vertical="center" wrapText="1"/>
    </xf>
    <xf numFmtId="0" fontId="8" fillId="0" borderId="138" xfId="0" applyFont="1" applyBorder="1" applyAlignment="1">
      <alignment horizontal="center" vertical="center" wrapText="1"/>
    </xf>
    <xf numFmtId="0" fontId="8" fillId="0" borderId="13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40" xfId="0" applyFont="1" applyBorder="1" applyAlignment="1">
      <alignment horizontal="center" vertical="center" wrapText="1"/>
    </xf>
    <xf numFmtId="0" fontId="6" fillId="0" borderId="69" xfId="0" applyFont="1" applyBorder="1" applyAlignment="1">
      <alignment horizontal="center" vertical="center"/>
    </xf>
    <xf numFmtId="38" fontId="6" fillId="0" borderId="5" xfId="1" applyFont="1" applyFill="1" applyBorder="1" applyAlignment="1">
      <alignment horizontal="right"/>
    </xf>
    <xf numFmtId="38" fontId="6" fillId="0" borderId="141" xfId="1" applyFont="1" applyFill="1" applyBorder="1" applyAlignment="1">
      <alignment horizontal="right"/>
    </xf>
    <xf numFmtId="38" fontId="6" fillId="0" borderId="12" xfId="1" applyFont="1" applyFill="1" applyBorder="1" applyAlignment="1">
      <alignment horizontal="right"/>
    </xf>
    <xf numFmtId="38" fontId="6" fillId="0" borderId="16" xfId="1" applyFont="1" applyFill="1" applyBorder="1" applyAlignment="1">
      <alignment horizontal="right"/>
    </xf>
    <xf numFmtId="176" fontId="0" fillId="0" borderId="0" xfId="0" applyNumberFormat="1"/>
    <xf numFmtId="0" fontId="6" fillId="0" borderId="75" xfId="0" applyFont="1" applyBorder="1" applyAlignment="1">
      <alignment horizontal="center" vertical="center"/>
    </xf>
    <xf numFmtId="176" fontId="6" fillId="0" borderId="142" xfId="0" applyNumberFormat="1" applyFont="1" applyBorder="1" applyAlignment="1">
      <alignment horizontal="right"/>
    </xf>
    <xf numFmtId="176" fontId="6" fillId="0" borderId="143" xfId="0" applyNumberFormat="1" applyFont="1" applyBorder="1" applyAlignment="1">
      <alignment horizontal="right"/>
    </xf>
    <xf numFmtId="176" fontId="6" fillId="0" borderId="51" xfId="0" applyNumberFormat="1" applyFont="1" applyBorder="1" applyAlignment="1">
      <alignment horizontal="right"/>
    </xf>
    <xf numFmtId="176" fontId="6" fillId="0" borderId="133" xfId="0" applyNumberFormat="1" applyFont="1" applyBorder="1" applyAlignment="1">
      <alignment horizontal="right"/>
    </xf>
    <xf numFmtId="0" fontId="6" fillId="0" borderId="34" xfId="0" applyFont="1" applyBorder="1" applyAlignment="1">
      <alignment horizontal="center" vertical="center"/>
    </xf>
    <xf numFmtId="38" fontId="6" fillId="0" borderId="35" xfId="1" applyFont="1" applyFill="1" applyBorder="1" applyAlignment="1">
      <alignment horizontal="right"/>
    </xf>
    <xf numFmtId="38" fontId="6" fillId="0" borderId="144" xfId="1" applyFont="1" applyFill="1" applyBorder="1" applyAlignment="1">
      <alignment horizontal="right"/>
    </xf>
    <xf numFmtId="38" fontId="6" fillId="0" borderId="34" xfId="1" applyFont="1" applyFill="1" applyBorder="1" applyAlignment="1">
      <alignment horizontal="right"/>
    </xf>
    <xf numFmtId="38" fontId="6" fillId="0" borderId="129" xfId="1" applyFont="1" applyFill="1" applyBorder="1" applyAlignment="1">
      <alignment horizontal="right"/>
    </xf>
    <xf numFmtId="38" fontId="0" fillId="0" borderId="0" xfId="0" applyNumberFormat="1"/>
    <xf numFmtId="176" fontId="6" fillId="0" borderId="42" xfId="0" applyNumberFormat="1" applyFont="1" applyBorder="1" applyAlignment="1">
      <alignment horizontal="right"/>
    </xf>
    <xf numFmtId="176" fontId="6" fillId="0" borderId="102" xfId="0" applyNumberFormat="1" applyFont="1" applyBorder="1" applyAlignment="1">
      <alignment horizontal="right"/>
    </xf>
    <xf numFmtId="180" fontId="11" fillId="0" borderId="0" xfId="0" applyNumberFormat="1" applyFont="1"/>
    <xf numFmtId="0" fontId="6" fillId="0" borderId="3" xfId="0" applyFont="1" applyBorder="1" applyAlignment="1">
      <alignment horizontal="center" vertical="center" wrapText="1"/>
    </xf>
    <xf numFmtId="0" fontId="6" fillId="0" borderId="32" xfId="0" applyFont="1" applyBorder="1" applyAlignment="1">
      <alignment horizontal="center" vertical="center"/>
    </xf>
    <xf numFmtId="176" fontId="6" fillId="0" borderId="111" xfId="0" applyNumberFormat="1" applyFont="1" applyBorder="1" applyAlignment="1">
      <alignment horizontal="right"/>
    </xf>
    <xf numFmtId="176" fontId="6" fillId="0" borderId="145" xfId="0" applyNumberFormat="1" applyFont="1" applyBorder="1" applyAlignment="1">
      <alignment horizontal="right"/>
    </xf>
    <xf numFmtId="0" fontId="6" fillId="0" borderId="34" xfId="0" applyFont="1" applyBorder="1" applyAlignment="1">
      <alignment vertical="center" wrapText="1"/>
    </xf>
    <xf numFmtId="38" fontId="6" fillId="0" borderId="146" xfId="0" applyNumberFormat="1" applyFont="1" applyBorder="1"/>
    <xf numFmtId="38" fontId="6" fillId="0" borderId="96" xfId="0" applyNumberFormat="1" applyFont="1" applyBorder="1"/>
    <xf numFmtId="38" fontId="6" fillId="0" borderId="37" xfId="0" applyNumberFormat="1" applyFont="1" applyBorder="1"/>
    <xf numFmtId="38" fontId="6" fillId="0" borderId="39" xfId="0" applyNumberFormat="1" applyFont="1" applyBorder="1"/>
    <xf numFmtId="176" fontId="6" fillId="0" borderId="14" xfId="0" applyNumberFormat="1" applyFont="1" applyBorder="1" applyAlignment="1">
      <alignment horizontal="center" vertical="center"/>
    </xf>
    <xf numFmtId="38" fontId="6" fillId="0" borderId="141" xfId="0" applyNumberFormat="1" applyFont="1" applyBorder="1"/>
    <xf numFmtId="38" fontId="6" fillId="0" borderId="5" xfId="0" applyNumberFormat="1" applyFont="1" applyBorder="1"/>
    <xf numFmtId="38" fontId="6" fillId="0" borderId="12" xfId="0" applyNumberFormat="1" applyFont="1" applyBorder="1"/>
    <xf numFmtId="38" fontId="6" fillId="0" borderId="16" xfId="0" applyNumberFormat="1" applyFont="1" applyBorder="1"/>
    <xf numFmtId="176" fontId="6" fillId="0" borderId="20" xfId="0" applyNumberFormat="1" applyFont="1" applyBorder="1" applyAlignment="1">
      <alignment horizontal="center" vertical="center"/>
    </xf>
    <xf numFmtId="176" fontId="6" fillId="0" borderId="147" xfId="0" applyNumberFormat="1" applyFont="1" applyBorder="1" applyAlignment="1">
      <alignment horizontal="right"/>
    </xf>
    <xf numFmtId="176" fontId="6" fillId="0" borderId="117" xfId="0" applyNumberFormat="1" applyFont="1" applyBorder="1" applyAlignment="1">
      <alignment horizontal="right"/>
    </xf>
    <xf numFmtId="176" fontId="6" fillId="0" borderId="56" xfId="0" applyNumberFormat="1" applyFont="1" applyBorder="1" applyAlignment="1">
      <alignment horizontal="right"/>
    </xf>
    <xf numFmtId="176" fontId="6" fillId="0" borderId="57" xfId="0" applyNumberFormat="1" applyFont="1" applyBorder="1" applyAlignment="1">
      <alignment horizontal="right"/>
    </xf>
    <xf numFmtId="0" fontId="6" fillId="0" borderId="0" xfId="0" applyFont="1" applyAlignment="1">
      <alignment horizontal="left" vertical="center"/>
    </xf>
    <xf numFmtId="49" fontId="6" fillId="0" borderId="0" xfId="0" applyNumberFormat="1" applyFont="1" applyAlignment="1">
      <alignment horizontal="right"/>
    </xf>
    <xf numFmtId="0" fontId="8" fillId="0" borderId="148" xfId="0" applyFont="1" applyBorder="1" applyAlignment="1">
      <alignment horizontal="center" vertical="center" wrapText="1"/>
    </xf>
    <xf numFmtId="0" fontId="8" fillId="0" borderId="14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3" xfId="0" applyFont="1" applyBorder="1" applyAlignment="1">
      <alignment horizontal="center" vertical="center" wrapText="1"/>
    </xf>
    <xf numFmtId="38" fontId="6" fillId="5" borderId="5" xfId="1" applyFont="1" applyFill="1" applyBorder="1" applyAlignment="1">
      <alignment horizontal="right"/>
    </xf>
    <xf numFmtId="38" fontId="6" fillId="0" borderId="6" xfId="1" applyFont="1" applyFill="1" applyBorder="1" applyAlignment="1">
      <alignment horizontal="right"/>
    </xf>
    <xf numFmtId="38" fontId="6" fillId="0" borderId="15" xfId="1" applyFont="1" applyFill="1" applyBorder="1" applyAlignment="1">
      <alignment horizontal="right"/>
    </xf>
    <xf numFmtId="38" fontId="6" fillId="0" borderId="150" xfId="1" applyFont="1" applyFill="1" applyBorder="1" applyAlignment="1">
      <alignment horizontal="right"/>
    </xf>
    <xf numFmtId="38" fontId="6" fillId="0" borderId="151" xfId="1" applyFont="1" applyFill="1" applyBorder="1" applyAlignment="1">
      <alignment horizontal="right"/>
    </xf>
    <xf numFmtId="38" fontId="6" fillId="0" borderId="100" xfId="0" applyNumberFormat="1" applyFont="1" applyBorder="1"/>
    <xf numFmtId="38" fontId="6" fillId="0" borderId="152" xfId="0" applyNumberFormat="1" applyFont="1" applyBorder="1"/>
    <xf numFmtId="38" fontId="6" fillId="0" borderId="6" xfId="0" applyNumberFormat="1" applyFont="1" applyBorder="1"/>
    <xf numFmtId="38" fontId="6" fillId="0" borderId="15" xfId="0" applyNumberFormat="1" applyFont="1" applyBorder="1"/>
    <xf numFmtId="176" fontId="6" fillId="0" borderId="153" xfId="0" applyNumberFormat="1" applyFont="1" applyBorder="1" applyAlignment="1">
      <alignment horizontal="right"/>
    </xf>
    <xf numFmtId="176" fontId="6" fillId="0" borderId="154" xfId="0" applyNumberFormat="1" applyFont="1" applyBorder="1" applyAlignment="1">
      <alignment horizontal="right"/>
    </xf>
    <xf numFmtId="176" fontId="6" fillId="0" borderId="115" xfId="0" applyNumberFormat="1" applyFont="1" applyBorder="1" applyAlignment="1">
      <alignment horizontal="right"/>
    </xf>
    <xf numFmtId="179" fontId="0" fillId="0" borderId="0" xfId="0" applyNumberFormat="1"/>
    <xf numFmtId="179" fontId="6" fillId="0" borderId="0" xfId="0" applyNumberFormat="1" applyFont="1" applyAlignment="1">
      <alignment horizontal="right"/>
    </xf>
    <xf numFmtId="0" fontId="6" fillId="0" borderId="6" xfId="0" applyFont="1" applyBorder="1" applyAlignment="1">
      <alignment horizontal="center" vertical="center" wrapText="1"/>
    </xf>
    <xf numFmtId="179" fontId="6" fillId="0" borderId="135" xfId="0" applyNumberFormat="1" applyFont="1" applyBorder="1" applyAlignment="1">
      <alignment horizontal="center" vertical="center" wrapText="1"/>
    </xf>
    <xf numFmtId="179" fontId="6" fillId="0" borderId="138" xfId="0" applyNumberFormat="1" applyFont="1" applyBorder="1" applyAlignment="1">
      <alignment horizontal="center" vertical="center" wrapText="1"/>
    </xf>
    <xf numFmtId="184" fontId="6" fillId="0" borderId="155" xfId="0" applyNumberFormat="1" applyFont="1" applyBorder="1" applyAlignment="1">
      <alignment horizontal="right" vertical="center"/>
    </xf>
    <xf numFmtId="179" fontId="6" fillId="0" borderId="156" xfId="2" applyNumberFormat="1" applyFont="1" applyFill="1" applyBorder="1" applyAlignment="1">
      <alignment vertical="center"/>
    </xf>
    <xf numFmtId="179" fontId="6" fillId="0" borderId="157" xfId="2" applyNumberFormat="1" applyFont="1" applyFill="1" applyBorder="1" applyAlignment="1">
      <alignment vertical="center"/>
    </xf>
    <xf numFmtId="0" fontId="6" fillId="0" borderId="53" xfId="0" applyFont="1" applyBorder="1" applyAlignment="1">
      <alignment horizontal="center" vertical="center"/>
    </xf>
    <xf numFmtId="184" fontId="6" fillId="0" borderId="158" xfId="0" applyNumberFormat="1" applyFont="1" applyBorder="1" applyAlignment="1">
      <alignment horizontal="right" vertical="center"/>
    </xf>
    <xf numFmtId="179" fontId="6" fillId="0" borderId="159" xfId="2" applyNumberFormat="1" applyFont="1" applyFill="1" applyBorder="1" applyAlignment="1">
      <alignment vertical="center"/>
    </xf>
    <xf numFmtId="179" fontId="6" fillId="0" borderId="160" xfId="2" applyNumberFormat="1" applyFont="1" applyFill="1" applyBorder="1" applyAlignment="1">
      <alignment vertical="center"/>
    </xf>
    <xf numFmtId="0" fontId="6" fillId="0" borderId="3" xfId="0" applyFont="1" applyBorder="1" applyAlignment="1">
      <alignment horizontal="center" vertical="center"/>
    </xf>
    <xf numFmtId="184" fontId="6" fillId="0" borderId="4" xfId="0" applyNumberFormat="1" applyFont="1" applyBorder="1" applyAlignment="1">
      <alignment horizontal="right" vertical="center"/>
    </xf>
    <xf numFmtId="179" fontId="6" fillId="0" borderId="139" xfId="2" applyNumberFormat="1" applyFont="1" applyFill="1" applyBorder="1" applyAlignment="1">
      <alignment vertical="center"/>
    </xf>
    <xf numFmtId="179" fontId="6" fillId="0" borderId="140" xfId="2" applyNumberFormat="1" applyFont="1" applyFill="1" applyBorder="1" applyAlignment="1">
      <alignment vertical="center"/>
    </xf>
    <xf numFmtId="0" fontId="6" fillId="0" borderId="3" xfId="0" applyFont="1" applyBorder="1" applyAlignment="1">
      <alignment horizontal="center" vertical="center" wrapText="1"/>
    </xf>
    <xf numFmtId="0" fontId="6" fillId="0" borderId="54" xfId="0" applyFont="1" applyBorder="1" applyAlignment="1">
      <alignment horizontal="center" vertical="center"/>
    </xf>
    <xf numFmtId="184" fontId="6" fillId="0" borderId="18" xfId="0" applyNumberFormat="1" applyFont="1" applyBorder="1" applyAlignment="1">
      <alignment horizontal="right" vertical="center"/>
    </xf>
    <xf numFmtId="179" fontId="6" fillId="0" borderId="19" xfId="2" applyNumberFormat="1" applyFont="1" applyFill="1" applyBorder="1" applyAlignment="1">
      <alignment vertical="center"/>
    </xf>
    <xf numFmtId="179" fontId="6" fillId="0" borderId="22" xfId="2" applyNumberFormat="1" applyFont="1" applyFill="1" applyBorder="1" applyAlignment="1">
      <alignment vertical="center"/>
    </xf>
    <xf numFmtId="0" fontId="6" fillId="0" borderId="20" xfId="0" applyFont="1" applyBorder="1" applyAlignment="1">
      <alignment horizontal="left" vertical="center" wrapText="1"/>
    </xf>
    <xf numFmtId="0" fontId="6" fillId="0" borderId="3" xfId="0" applyFont="1" applyBorder="1" applyAlignment="1">
      <alignment horizontal="left" vertical="center" wrapText="1"/>
    </xf>
    <xf numFmtId="179" fontId="6" fillId="0" borderId="161" xfId="2" applyNumberFormat="1" applyFont="1" applyFill="1" applyBorder="1" applyAlignment="1">
      <alignment vertical="center"/>
    </xf>
    <xf numFmtId="179" fontId="6" fillId="0" borderId="162" xfId="2" applyNumberFormat="1" applyFont="1" applyFill="1" applyBorder="1" applyAlignment="1">
      <alignment vertical="center"/>
    </xf>
    <xf numFmtId="184" fontId="0" fillId="0" borderId="0" xfId="0" applyNumberFormat="1"/>
    <xf numFmtId="0" fontId="6" fillId="0" borderId="5" xfId="0" applyFont="1" applyBorder="1"/>
    <xf numFmtId="0" fontId="6" fillId="0" borderId="69" xfId="0" applyFont="1" applyBorder="1"/>
    <xf numFmtId="0" fontId="6" fillId="2" borderId="7" xfId="0" applyFont="1" applyFill="1" applyBorder="1" applyAlignment="1">
      <alignment horizontal="center" vertical="center" wrapText="1"/>
    </xf>
    <xf numFmtId="0" fontId="6" fillId="2" borderId="163" xfId="0" applyFont="1" applyFill="1" applyBorder="1" applyAlignment="1">
      <alignment horizontal="center" vertical="center" wrapText="1"/>
    </xf>
    <xf numFmtId="0" fontId="6" fillId="0" borderId="10" xfId="0" applyFont="1" applyBorder="1"/>
    <xf numFmtId="0" fontId="6" fillId="0" borderId="75" xfId="0" applyFont="1" applyBorder="1"/>
    <xf numFmtId="0" fontId="6" fillId="2" borderId="11"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164" xfId="0" applyFont="1" applyFill="1" applyBorder="1" applyAlignment="1">
      <alignment horizontal="center" vertical="center"/>
    </xf>
    <xf numFmtId="0" fontId="6" fillId="0" borderId="17" xfId="0" applyFont="1" applyBorder="1"/>
    <xf numFmtId="0" fontId="6" fillId="0" borderId="71" xfId="0" applyFont="1" applyBorder="1"/>
    <xf numFmtId="0" fontId="6" fillId="2" borderId="19" xfId="0" applyFont="1" applyFill="1" applyBorder="1" applyAlignment="1">
      <alignment horizontal="center" vertical="center" wrapText="1"/>
    </xf>
    <xf numFmtId="0" fontId="6" fillId="2" borderId="19" xfId="0" applyFont="1" applyFill="1" applyBorder="1" applyAlignment="1">
      <alignment horizontal="center" vertical="center"/>
    </xf>
    <xf numFmtId="0" fontId="6" fillId="2" borderId="165" xfId="0" applyFont="1" applyFill="1" applyBorder="1" applyAlignment="1">
      <alignment horizontal="center" vertical="center"/>
    </xf>
    <xf numFmtId="0" fontId="6" fillId="0" borderId="45" xfId="0" applyFont="1" applyBorder="1"/>
    <xf numFmtId="0" fontId="6" fillId="0" borderId="141" xfId="0" applyFont="1" applyBorder="1"/>
    <xf numFmtId="0" fontId="6" fillId="0" borderId="166" xfId="0" applyFont="1" applyBorder="1"/>
    <xf numFmtId="176" fontId="6" fillId="0" borderId="50" xfId="0" applyNumberFormat="1" applyFont="1" applyBorder="1"/>
    <xf numFmtId="176" fontId="6" fillId="0" borderId="145" xfId="0" applyNumberFormat="1" applyFont="1" applyBorder="1"/>
    <xf numFmtId="176" fontId="6" fillId="0" borderId="167" xfId="0" applyNumberFormat="1" applyFont="1" applyBorder="1"/>
    <xf numFmtId="0" fontId="6" fillId="0" borderId="34" xfId="0" applyFont="1" applyBorder="1" applyAlignment="1">
      <alignment horizontal="center" vertical="center" wrapText="1"/>
    </xf>
    <xf numFmtId="0" fontId="6" fillId="0" borderId="36" xfId="0" applyFont="1" applyBorder="1"/>
    <xf numFmtId="0" fontId="6" fillId="0" borderId="144" xfId="0" applyFont="1" applyBorder="1"/>
    <xf numFmtId="0" fontId="6" fillId="0" borderId="168" xfId="0" applyFont="1" applyBorder="1"/>
    <xf numFmtId="176" fontId="6" fillId="0" borderId="43" xfId="0" applyNumberFormat="1" applyFont="1" applyBorder="1"/>
    <xf numFmtId="176" fontId="6" fillId="0" borderId="169" xfId="0" applyNumberFormat="1" applyFont="1" applyBorder="1"/>
    <xf numFmtId="176" fontId="6" fillId="0" borderId="170" xfId="0" applyNumberFormat="1" applyFont="1" applyBorder="1"/>
    <xf numFmtId="0" fontId="6" fillId="0" borderId="46" xfId="0" applyFont="1" applyBorder="1"/>
    <xf numFmtId="0" fontId="6" fillId="0" borderId="11" xfId="0" applyFont="1" applyBorder="1"/>
    <xf numFmtId="0" fontId="6" fillId="0" borderId="164" xfId="0" applyFont="1" applyBorder="1"/>
    <xf numFmtId="0" fontId="6" fillId="0" borderId="32" xfId="0" applyFont="1" applyBorder="1" applyAlignment="1">
      <alignment horizontal="center" vertical="center" wrapText="1"/>
    </xf>
    <xf numFmtId="176" fontId="6" fillId="0" borderId="55" xfId="0" applyNumberFormat="1" applyFont="1" applyBorder="1"/>
    <xf numFmtId="176" fontId="6" fillId="0" borderId="147" xfId="0" applyNumberFormat="1" applyFont="1" applyBorder="1"/>
    <xf numFmtId="176" fontId="6" fillId="0" borderId="171" xfId="0" applyNumberFormat="1" applyFont="1" applyBorder="1"/>
    <xf numFmtId="0" fontId="6" fillId="0" borderId="0" xfId="0" applyFont="1" applyAlignment="1">
      <alignment horizontal="center"/>
    </xf>
    <xf numFmtId="0" fontId="6" fillId="0" borderId="0" xfId="0" applyFont="1" applyAlignment="1">
      <alignment horizontal="right" vertical="center" justifyLastLine="1"/>
    </xf>
    <xf numFmtId="176" fontId="6" fillId="0" borderId="0" xfId="2" applyNumberFormat="1" applyFont="1" applyBorder="1"/>
    <xf numFmtId="38" fontId="9" fillId="0" borderId="0" xfId="0" applyNumberFormat="1" applyFont="1"/>
    <xf numFmtId="177" fontId="6" fillId="0" borderId="0" xfId="0" applyNumberFormat="1" applyFont="1"/>
    <xf numFmtId="0" fontId="6" fillId="0" borderId="172" xfId="0" applyFont="1" applyBorder="1" applyAlignment="1">
      <alignment horizontal="center" vertical="center" wrapText="1"/>
    </xf>
    <xf numFmtId="0" fontId="6" fillId="0" borderId="137" xfId="0" applyFont="1" applyBorder="1" applyAlignment="1">
      <alignment horizontal="center" vertical="center" wrapText="1"/>
    </xf>
    <xf numFmtId="0" fontId="6" fillId="3" borderId="59" xfId="0" applyFont="1" applyFill="1" applyBorder="1" applyAlignment="1">
      <alignment horizontal="center" vertical="center" wrapText="1"/>
    </xf>
    <xf numFmtId="0" fontId="6" fillId="3" borderId="122" xfId="0" applyFont="1" applyFill="1" applyBorder="1"/>
    <xf numFmtId="0" fontId="6" fillId="0" borderId="138" xfId="0" applyFont="1" applyBorder="1" applyAlignment="1">
      <alignment horizontal="center" vertical="center" wrapText="1"/>
    </xf>
    <xf numFmtId="0" fontId="6" fillId="0" borderId="173" xfId="0" applyFont="1" applyBorder="1" applyAlignment="1">
      <alignment horizontal="center" vertical="center" wrapText="1"/>
    </xf>
    <xf numFmtId="0" fontId="6" fillId="3" borderId="17" xfId="0" applyFont="1" applyFill="1" applyBorder="1" applyAlignment="1">
      <alignment horizontal="center" vertical="center"/>
    </xf>
    <xf numFmtId="0" fontId="6" fillId="0" borderId="140" xfId="0" applyFont="1" applyBorder="1" applyAlignment="1">
      <alignment horizontal="center" vertical="center" wrapText="1"/>
    </xf>
    <xf numFmtId="38" fontId="6" fillId="0" borderId="45" xfId="1" applyFont="1" applyFill="1" applyBorder="1" applyAlignment="1">
      <alignment horizontal="right"/>
    </xf>
    <xf numFmtId="176" fontId="6" fillId="0" borderId="134" xfId="2" applyNumberFormat="1" applyFont="1" applyFill="1" applyBorder="1" applyAlignment="1">
      <alignment horizontal="right"/>
    </xf>
    <xf numFmtId="176" fontId="6" fillId="0" borderId="153" xfId="2" applyNumberFormat="1" applyFont="1" applyFill="1" applyBorder="1"/>
    <xf numFmtId="176" fontId="6" fillId="0" borderId="42" xfId="2" applyNumberFormat="1" applyFont="1" applyFill="1" applyBorder="1"/>
    <xf numFmtId="176" fontId="6" fillId="0" borderId="142" xfId="2" applyNumberFormat="1" applyFont="1" applyFill="1" applyBorder="1"/>
    <xf numFmtId="176" fontId="6" fillId="0" borderId="174" xfId="2" applyNumberFormat="1" applyFont="1" applyFill="1" applyBorder="1"/>
    <xf numFmtId="176" fontId="6" fillId="0" borderId="154" xfId="2" applyNumberFormat="1" applyFont="1" applyFill="1" applyBorder="1"/>
    <xf numFmtId="38" fontId="6" fillId="0" borderId="36" xfId="1" applyFont="1" applyFill="1" applyBorder="1" applyAlignment="1">
      <alignment horizontal="right"/>
    </xf>
    <xf numFmtId="0" fontId="6" fillId="0" borderId="150" xfId="0" applyFont="1" applyBorder="1"/>
    <xf numFmtId="0" fontId="6" fillId="0" borderId="35" xfId="0" applyFont="1" applyBorder="1"/>
    <xf numFmtId="0" fontId="6" fillId="0" borderId="175" xfId="0" applyFont="1" applyBorder="1"/>
    <xf numFmtId="0" fontId="6" fillId="0" borderId="151" xfId="0" applyFont="1" applyBorder="1"/>
    <xf numFmtId="0" fontId="6" fillId="0" borderId="6" xfId="0" applyFont="1" applyBorder="1"/>
    <xf numFmtId="0" fontId="6" fillId="0" borderId="15" xfId="0" applyFont="1" applyBorder="1"/>
    <xf numFmtId="176" fontId="6" fillId="0" borderId="106" xfId="2" applyNumberFormat="1" applyFont="1" applyFill="1" applyBorder="1"/>
    <xf numFmtId="176" fontId="6" fillId="0" borderId="41" xfId="2" applyNumberFormat="1" applyFont="1" applyFill="1" applyBorder="1"/>
    <xf numFmtId="176" fontId="6" fillId="0" borderId="102" xfId="2" applyNumberFormat="1" applyFont="1" applyFill="1" applyBorder="1"/>
    <xf numFmtId="176" fontId="6" fillId="0" borderId="123" xfId="2" applyNumberFormat="1" applyFont="1" applyFill="1" applyBorder="1"/>
    <xf numFmtId="176" fontId="6" fillId="0" borderId="176" xfId="2" applyNumberFormat="1" applyFont="1" applyFill="1" applyBorder="1"/>
    <xf numFmtId="38" fontId="6" fillId="0" borderId="46" xfId="1" applyFont="1" applyFill="1" applyBorder="1" applyAlignment="1">
      <alignment horizontal="right"/>
    </xf>
    <xf numFmtId="0" fontId="6" fillId="0" borderId="68" xfId="0" applyFont="1" applyBorder="1"/>
    <xf numFmtId="176" fontId="6" fillId="0" borderId="115" xfId="2" applyNumberFormat="1" applyFont="1" applyFill="1" applyBorder="1"/>
    <xf numFmtId="176" fontId="6" fillId="0" borderId="51" xfId="2" applyNumberFormat="1" applyFont="1" applyFill="1" applyBorder="1"/>
    <xf numFmtId="176" fontId="6" fillId="0" borderId="111" xfId="2" applyNumberFormat="1" applyFont="1" applyFill="1" applyBorder="1"/>
    <xf numFmtId="176" fontId="6" fillId="0" borderId="124" xfId="2" applyNumberFormat="1" applyFont="1" applyFill="1" applyBorder="1"/>
    <xf numFmtId="176" fontId="6" fillId="0" borderId="177" xfId="2" applyNumberFormat="1" applyFont="1" applyFill="1" applyBorder="1"/>
    <xf numFmtId="38" fontId="6" fillId="0" borderId="38" xfId="0" applyNumberFormat="1" applyFont="1" applyBorder="1"/>
    <xf numFmtId="38" fontId="6" fillId="0" borderId="45" xfId="0" applyNumberFormat="1" applyFont="1" applyBorder="1"/>
    <xf numFmtId="176" fontId="6" fillId="0" borderId="121" xfId="2" applyNumberFormat="1" applyFont="1" applyFill="1" applyBorder="1"/>
    <xf numFmtId="176" fontId="6" fillId="0" borderId="56" xfId="2" applyNumberFormat="1" applyFont="1" applyFill="1" applyBorder="1"/>
    <xf numFmtId="176" fontId="6" fillId="0" borderId="127" xfId="2" applyNumberFormat="1" applyFont="1" applyFill="1" applyBorder="1"/>
    <xf numFmtId="176" fontId="6" fillId="0" borderId="178" xfId="2" applyNumberFormat="1" applyFont="1" applyFill="1" applyBorder="1"/>
    <xf numFmtId="38" fontId="6" fillId="0" borderId="0" xfId="2" applyNumberFormat="1" applyFont="1"/>
    <xf numFmtId="0" fontId="6" fillId="0" borderId="140" xfId="0" applyFont="1" applyBorder="1" applyAlignment="1">
      <alignment horizontal="center"/>
    </xf>
    <xf numFmtId="0" fontId="6" fillId="0" borderId="135" xfId="0" applyFont="1" applyBorder="1" applyAlignment="1">
      <alignment horizontal="center" vertical="center"/>
    </xf>
    <xf numFmtId="0" fontId="6" fillId="0" borderId="149" xfId="0" applyFont="1" applyBorder="1" applyAlignment="1">
      <alignment horizontal="center" vertical="center"/>
    </xf>
    <xf numFmtId="0" fontId="6" fillId="0" borderId="45"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57" xfId="0" applyFont="1" applyBorder="1" applyAlignment="1">
      <alignment horizontal="center" vertical="center"/>
    </xf>
    <xf numFmtId="184" fontId="6" fillId="0" borderId="179" xfId="0" applyNumberFormat="1" applyFont="1" applyBorder="1" applyAlignment="1">
      <alignment horizontal="right" vertical="center"/>
    </xf>
    <xf numFmtId="185" fontId="6" fillId="0" borderId="157" xfId="2" applyNumberFormat="1" applyFont="1" applyFill="1" applyBorder="1" applyAlignment="1">
      <alignment vertical="center"/>
    </xf>
    <xf numFmtId="0" fontId="6" fillId="0" borderId="160" xfId="0" applyFont="1" applyBorder="1" applyAlignment="1">
      <alignment horizontal="center" vertical="center"/>
    </xf>
    <xf numFmtId="184" fontId="6" fillId="0" borderId="180" xfId="0" applyNumberFormat="1" applyFont="1" applyBorder="1" applyAlignment="1">
      <alignment horizontal="right" vertical="center"/>
    </xf>
    <xf numFmtId="185" fontId="6" fillId="0" borderId="160" xfId="2" applyNumberFormat="1" applyFont="1" applyFill="1" applyBorder="1" applyAlignment="1">
      <alignment vertical="center"/>
    </xf>
    <xf numFmtId="0" fontId="6" fillId="0" borderId="140" xfId="0" applyFont="1" applyBorder="1" applyAlignment="1">
      <alignment horizontal="center" vertical="center"/>
    </xf>
    <xf numFmtId="184" fontId="6" fillId="0" borderId="173" xfId="0" applyNumberFormat="1" applyFont="1" applyBorder="1" applyAlignment="1">
      <alignment horizontal="right" vertical="center"/>
    </xf>
    <xf numFmtId="185" fontId="6" fillId="0" borderId="140" xfId="2" applyNumberFormat="1" applyFont="1" applyFill="1" applyBorder="1" applyAlignment="1">
      <alignment vertical="center"/>
    </xf>
    <xf numFmtId="0" fontId="6" fillId="0" borderId="140" xfId="0" applyFont="1" applyBorder="1" applyAlignment="1">
      <alignment horizontal="center" vertical="center" wrapText="1"/>
    </xf>
    <xf numFmtId="0" fontId="6" fillId="0" borderId="157" xfId="0" applyFont="1" applyBorder="1" applyAlignment="1">
      <alignment horizontal="center" vertical="center"/>
    </xf>
    <xf numFmtId="0" fontId="6" fillId="0" borderId="22" xfId="0" applyFont="1" applyBorder="1" applyAlignment="1">
      <alignment horizontal="center" vertical="center"/>
    </xf>
    <xf numFmtId="184" fontId="6" fillId="0" borderId="40" xfId="0" applyNumberFormat="1" applyFont="1" applyBorder="1" applyAlignment="1">
      <alignment horizontal="right" vertical="center"/>
    </xf>
    <xf numFmtId="185" fontId="6" fillId="0" borderId="21" xfId="2" applyNumberFormat="1" applyFont="1" applyFill="1" applyBorder="1" applyAlignment="1">
      <alignment vertical="center"/>
    </xf>
    <xf numFmtId="185" fontId="6" fillId="0" borderId="13" xfId="2" applyNumberFormat="1" applyFont="1" applyFill="1" applyBorder="1" applyAlignment="1">
      <alignment vertical="center"/>
    </xf>
    <xf numFmtId="185" fontId="0" fillId="0" borderId="0" xfId="0" applyNumberFormat="1"/>
    <xf numFmtId="185" fontId="6" fillId="0" borderId="181" xfId="2" applyNumberFormat="1" applyFont="1" applyFill="1" applyBorder="1" applyAlignment="1">
      <alignment vertical="center"/>
    </xf>
    <xf numFmtId="0" fontId="6" fillId="0" borderId="22" xfId="0" applyFont="1" applyBorder="1" applyAlignment="1">
      <alignment horizontal="left" vertical="center" wrapText="1"/>
    </xf>
    <xf numFmtId="0" fontId="6" fillId="0" borderId="140" xfId="0" applyFont="1" applyBorder="1" applyAlignment="1">
      <alignment horizontal="left" vertical="center" wrapText="1"/>
    </xf>
    <xf numFmtId="184" fontId="6" fillId="0" borderId="182" xfId="0" applyNumberFormat="1" applyFont="1" applyBorder="1" applyAlignment="1">
      <alignment horizontal="right" vertical="center"/>
    </xf>
    <xf numFmtId="185" fontId="6" fillId="0" borderId="162" xfId="2" applyNumberFormat="1" applyFont="1" applyFill="1" applyBorder="1" applyAlignment="1">
      <alignment vertical="center"/>
    </xf>
    <xf numFmtId="180" fontId="0" fillId="0" borderId="0" xfId="0" applyNumberFormat="1"/>
    <xf numFmtId="0" fontId="12" fillId="0" borderId="0" xfId="0" applyFont="1" applyAlignment="1">
      <alignment horizontal="left"/>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6" fillId="4" borderId="163"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8" fillId="0" borderId="16" xfId="0" applyFont="1" applyBorder="1" applyAlignment="1">
      <alignment horizontal="center" vertical="center" wrapText="1"/>
    </xf>
    <xf numFmtId="0" fontId="6" fillId="4" borderId="164" xfId="0" applyFont="1" applyFill="1" applyBorder="1" applyAlignment="1">
      <alignment horizontal="center" vertical="center" wrapText="1"/>
    </xf>
    <xf numFmtId="0" fontId="8" fillId="0" borderId="74" xfId="0" applyFont="1" applyBorder="1" applyAlignment="1">
      <alignment horizontal="center" vertical="center" wrapText="1"/>
    </xf>
    <xf numFmtId="0" fontId="6" fillId="4" borderId="19" xfId="0" applyFont="1" applyFill="1" applyBorder="1" applyAlignment="1">
      <alignment horizontal="center" vertical="center" wrapText="1"/>
    </xf>
    <xf numFmtId="0" fontId="8" fillId="0" borderId="22" xfId="0" applyFont="1" applyBorder="1" applyAlignment="1">
      <alignment horizontal="center" vertical="center" wrapText="1"/>
    </xf>
    <xf numFmtId="0" fontId="6" fillId="4" borderId="165" xfId="0" applyFont="1" applyFill="1" applyBorder="1" applyAlignment="1">
      <alignment horizontal="center" vertical="center" wrapText="1"/>
    </xf>
    <xf numFmtId="0" fontId="8" fillId="0" borderId="85" xfId="0" applyFont="1" applyBorder="1" applyAlignment="1">
      <alignment vertical="center"/>
    </xf>
    <xf numFmtId="176" fontId="6" fillId="0" borderId="26" xfId="2" applyNumberFormat="1" applyFont="1" applyFill="1" applyBorder="1"/>
    <xf numFmtId="176" fontId="6" fillId="0" borderId="85" xfId="2" applyNumberFormat="1" applyFont="1" applyFill="1" applyBorder="1"/>
    <xf numFmtId="176" fontId="6" fillId="0" borderId="183" xfId="2" applyNumberFormat="1" applyFont="1" applyFill="1" applyBorder="1"/>
    <xf numFmtId="0" fontId="6" fillId="0" borderId="184" xfId="0" applyFont="1" applyBorder="1" applyAlignment="1">
      <alignment horizontal="center" vertical="center" justifyLastLine="1"/>
    </xf>
    <xf numFmtId="0" fontId="8" fillId="0" borderId="29" xfId="0" applyFont="1" applyBorder="1" applyAlignment="1">
      <alignment vertical="center"/>
    </xf>
    <xf numFmtId="176" fontId="6" fillId="0" borderId="46" xfId="2" applyNumberFormat="1" applyFont="1" applyFill="1" applyBorder="1"/>
    <xf numFmtId="176" fontId="6" fillId="0" borderId="68" xfId="2" applyNumberFormat="1" applyFont="1" applyFill="1" applyBorder="1"/>
    <xf numFmtId="176" fontId="6" fillId="0" borderId="164" xfId="2" applyNumberFormat="1" applyFont="1" applyFill="1" applyBorder="1"/>
    <xf numFmtId="176" fontId="6" fillId="0" borderId="22" xfId="0" applyNumberFormat="1" applyFont="1" applyBorder="1" applyAlignment="1">
      <alignment horizontal="right"/>
    </xf>
    <xf numFmtId="176" fontId="6" fillId="0" borderId="40" xfId="2" applyNumberFormat="1" applyFont="1" applyFill="1" applyBorder="1"/>
    <xf numFmtId="176" fontId="6" fillId="0" borderId="165" xfId="2" applyNumberFormat="1" applyFont="1" applyFill="1" applyBorder="1"/>
    <xf numFmtId="0" fontId="0" fillId="0" borderId="44" xfId="0" applyBorder="1" applyAlignment="1">
      <alignment horizontal="right"/>
    </xf>
    <xf numFmtId="0" fontId="0" fillId="0" borderId="52" xfId="0" applyBorder="1" applyAlignment="1">
      <alignment horizontal="right"/>
    </xf>
    <xf numFmtId="176" fontId="6" fillId="0" borderId="31" xfId="2" applyNumberFormat="1" applyFont="1" applyFill="1" applyBorder="1"/>
    <xf numFmtId="176" fontId="6" fillId="0" borderId="29" xfId="2" applyNumberFormat="1" applyFont="1" applyFill="1" applyBorder="1"/>
    <xf numFmtId="176" fontId="6" fillId="0" borderId="185" xfId="2" applyNumberFormat="1" applyFont="1" applyFill="1" applyBorder="1"/>
    <xf numFmtId="0" fontId="6" fillId="0" borderId="14" xfId="0" applyFont="1" applyBorder="1" applyAlignment="1">
      <alignment horizontal="left" vertical="center" wrapText="1"/>
    </xf>
    <xf numFmtId="0" fontId="6" fillId="0" borderId="14" xfId="0" applyFont="1" applyBorder="1" applyAlignment="1">
      <alignment horizontal="center" vertical="center" wrapText="1"/>
    </xf>
    <xf numFmtId="0" fontId="6" fillId="0" borderId="85" xfId="0" applyFont="1" applyBorder="1" applyAlignment="1">
      <alignment horizontal="right" vertical="center" wrapText="1"/>
    </xf>
    <xf numFmtId="0" fontId="6" fillId="0" borderId="20" xfId="0" applyFont="1" applyBorder="1" applyAlignment="1">
      <alignment horizontal="center" vertical="center" wrapText="1"/>
    </xf>
    <xf numFmtId="0" fontId="6" fillId="0" borderId="17" xfId="0" applyFont="1" applyBorder="1" applyAlignment="1">
      <alignment vertical="center"/>
    </xf>
    <xf numFmtId="0" fontId="6" fillId="0" borderId="12" xfId="0" applyFont="1" applyBorder="1" applyAlignment="1">
      <alignment horizontal="left" vertical="center" wrapText="1"/>
    </xf>
    <xf numFmtId="0" fontId="6" fillId="0" borderId="85" xfId="0" applyFont="1" applyBorder="1" applyAlignment="1">
      <alignment horizontal="right" vertical="center"/>
    </xf>
    <xf numFmtId="176" fontId="6" fillId="0" borderId="130" xfId="2" applyNumberFormat="1" applyFont="1" applyFill="1" applyBorder="1"/>
    <xf numFmtId="176" fontId="6" fillId="0" borderId="186" xfId="2" applyNumberFormat="1" applyFont="1" applyFill="1" applyBorder="1"/>
    <xf numFmtId="176" fontId="6" fillId="0" borderId="187" xfId="2" applyNumberFormat="1" applyFont="1" applyFill="1" applyBorder="1"/>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8" fillId="0" borderId="0" xfId="0" applyFont="1"/>
    <xf numFmtId="0" fontId="8" fillId="0" borderId="0" xfId="0" applyFont="1" applyAlignment="1">
      <alignment horizontal="right"/>
    </xf>
    <xf numFmtId="0" fontId="6" fillId="0" borderId="148" xfId="0" applyFont="1" applyBorder="1" applyAlignment="1">
      <alignment horizontal="center" vertical="center"/>
    </xf>
    <xf numFmtId="0" fontId="6" fillId="0" borderId="75" xfId="0" applyFont="1" applyBorder="1" applyAlignment="1">
      <alignment horizontal="center" vertical="center" wrapText="1"/>
    </xf>
    <xf numFmtId="0" fontId="6" fillId="0" borderId="71" xfId="0" applyFont="1" applyBorder="1" applyAlignment="1">
      <alignment horizontal="center" vertical="center" wrapText="1"/>
    </xf>
    <xf numFmtId="186" fontId="6" fillId="0" borderId="188" xfId="0" applyNumberFormat="1" applyFont="1" applyBorder="1" applyAlignment="1">
      <alignment horizontal="right" vertical="center"/>
    </xf>
    <xf numFmtId="176" fontId="6" fillId="0" borderId="157" xfId="2" applyNumberFormat="1" applyFont="1" applyFill="1" applyBorder="1" applyAlignment="1">
      <alignment vertical="center"/>
    </xf>
    <xf numFmtId="186" fontId="6" fillId="0" borderId="189" xfId="0" applyNumberFormat="1" applyFont="1" applyBorder="1" applyAlignment="1">
      <alignment horizontal="right" vertical="center"/>
    </xf>
    <xf numFmtId="176" fontId="6" fillId="0" borderId="160" xfId="2" applyNumberFormat="1" applyFont="1" applyFill="1" applyBorder="1" applyAlignment="1">
      <alignment vertical="center"/>
    </xf>
    <xf numFmtId="186" fontId="6" fillId="0" borderId="2" xfId="0" applyNumberFormat="1" applyFont="1" applyBorder="1" applyAlignment="1">
      <alignment horizontal="right" vertical="center"/>
    </xf>
    <xf numFmtId="176" fontId="6" fillId="0" borderId="140" xfId="2" applyNumberFormat="1" applyFont="1" applyFill="1" applyBorder="1" applyAlignment="1">
      <alignment vertical="center"/>
    </xf>
    <xf numFmtId="186" fontId="6" fillId="0" borderId="71" xfId="0" applyNumberFormat="1" applyFont="1" applyBorder="1" applyAlignment="1">
      <alignment horizontal="right" vertical="center"/>
    </xf>
    <xf numFmtId="176" fontId="6" fillId="0" borderId="21" xfId="2" applyNumberFormat="1" applyFont="1" applyFill="1" applyBorder="1" applyAlignment="1">
      <alignment vertical="center"/>
    </xf>
    <xf numFmtId="176" fontId="6" fillId="0" borderId="13" xfId="2" applyNumberFormat="1" applyFont="1" applyFill="1" applyBorder="1" applyAlignment="1">
      <alignment vertical="center"/>
    </xf>
    <xf numFmtId="176" fontId="6" fillId="0" borderId="181" xfId="2" applyNumberFormat="1" applyFont="1" applyFill="1" applyBorder="1" applyAlignment="1">
      <alignment vertical="center"/>
    </xf>
    <xf numFmtId="184" fontId="6" fillId="0" borderId="182" xfId="0" applyNumberFormat="1" applyFont="1" applyBorder="1" applyAlignment="1">
      <alignment horizontal="right" vertical="center" wrapText="1"/>
    </xf>
    <xf numFmtId="186" fontId="6" fillId="0" borderId="190" xfId="0" applyNumberFormat="1" applyFont="1" applyBorder="1" applyAlignment="1">
      <alignment horizontal="right" vertical="center"/>
    </xf>
    <xf numFmtId="186" fontId="6" fillId="0" borderId="191" xfId="0" applyNumberFormat="1" applyFont="1" applyBorder="1" applyAlignment="1">
      <alignment horizontal="right" vertical="center"/>
    </xf>
    <xf numFmtId="176" fontId="6" fillId="0" borderId="162" xfId="2" applyNumberFormat="1" applyFont="1" applyFill="1" applyBorder="1" applyAlignment="1">
      <alignment vertical="center"/>
    </xf>
    <xf numFmtId="184" fontId="6" fillId="0" borderId="0" xfId="0" applyNumberFormat="1" applyFont="1"/>
    <xf numFmtId="0" fontId="6" fillId="3" borderId="163"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6" fillId="3" borderId="164"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7" xfId="0" applyFont="1" applyBorder="1" applyAlignment="1">
      <alignment horizontal="center" vertical="center" wrapText="1"/>
    </xf>
    <xf numFmtId="0" fontId="6" fillId="3" borderId="165" xfId="0" applyFont="1" applyFill="1" applyBorder="1" applyAlignment="1">
      <alignment horizontal="center" vertical="center" wrapText="1"/>
    </xf>
    <xf numFmtId="0" fontId="6" fillId="0" borderId="5" xfId="0" applyFont="1" applyBorder="1" applyAlignment="1">
      <alignment vertical="center"/>
    </xf>
    <xf numFmtId="176" fontId="6" fillId="0" borderId="10" xfId="2" applyNumberFormat="1" applyFont="1" applyFill="1" applyBorder="1"/>
    <xf numFmtId="176" fontId="6" fillId="0" borderId="17" xfId="2" applyNumberFormat="1" applyFont="1" applyFill="1" applyBorder="1"/>
    <xf numFmtId="0" fontId="6" fillId="0" borderId="23" xfId="0" applyFont="1" applyBorder="1"/>
    <xf numFmtId="0" fontId="6" fillId="0" borderId="10" xfId="0" applyFont="1" applyBorder="1" applyAlignment="1">
      <alignment horizontal="right" vertical="center"/>
    </xf>
    <xf numFmtId="0" fontId="6" fillId="0" borderId="5" xfId="0" applyFont="1" applyBorder="1" applyAlignment="1">
      <alignment horizontal="right" vertical="center"/>
    </xf>
    <xf numFmtId="0" fontId="6" fillId="0" borderId="0" xfId="0" applyFont="1" applyAlignment="1">
      <alignment horizontal="left" vertical="center" wrapText="1"/>
    </xf>
    <xf numFmtId="0" fontId="5" fillId="0" borderId="0" xfId="4" applyFont="1"/>
    <xf numFmtId="0" fontId="1" fillId="0" borderId="0" xfId="4"/>
    <xf numFmtId="179" fontId="1" fillId="0" borderId="0" xfId="4" applyNumberFormat="1"/>
    <xf numFmtId="0" fontId="6" fillId="0" borderId="0" xfId="4" applyFont="1"/>
    <xf numFmtId="179" fontId="6" fillId="0" borderId="0" xfId="4" applyNumberFormat="1" applyFont="1" applyAlignment="1">
      <alignment horizontal="right"/>
    </xf>
    <xf numFmtId="0" fontId="6" fillId="0" borderId="3" xfId="4" applyFont="1" applyBorder="1" applyAlignment="1">
      <alignment horizontal="center"/>
    </xf>
    <xf numFmtId="0" fontId="6" fillId="0" borderId="1" xfId="4" applyFont="1" applyBorder="1" applyAlignment="1">
      <alignment horizontal="center" vertical="center" wrapText="1"/>
    </xf>
    <xf numFmtId="0" fontId="6" fillId="0" borderId="7" xfId="4" applyFont="1" applyBorder="1" applyAlignment="1">
      <alignment horizontal="center" vertical="center"/>
    </xf>
    <xf numFmtId="179" fontId="6" fillId="0" borderId="8" xfId="4" applyNumberFormat="1" applyFont="1" applyBorder="1" applyAlignment="1">
      <alignment horizontal="right"/>
    </xf>
    <xf numFmtId="179" fontId="6" fillId="0" borderId="9" xfId="4" applyNumberFormat="1" applyFont="1" applyBorder="1" applyAlignment="1">
      <alignment horizontal="right"/>
    </xf>
    <xf numFmtId="0" fontId="6" fillId="0" borderId="19" xfId="4" applyFont="1" applyBorder="1" applyAlignment="1">
      <alignment horizontal="center" vertical="center"/>
    </xf>
    <xf numFmtId="179" fontId="6" fillId="0" borderId="1" xfId="4" applyNumberFormat="1" applyFont="1" applyBorder="1" applyAlignment="1">
      <alignment horizontal="center" vertical="center" wrapText="1"/>
    </xf>
    <xf numFmtId="179" fontId="6" fillId="0" borderId="140" xfId="4" applyNumberFormat="1" applyFont="1" applyBorder="1" applyAlignment="1">
      <alignment horizontal="center" vertical="center" wrapText="1"/>
    </xf>
    <xf numFmtId="0" fontId="6" fillId="0" borderId="54" xfId="4" applyFont="1" applyBorder="1" applyAlignment="1">
      <alignment horizontal="center" vertical="center"/>
    </xf>
    <xf numFmtId="184" fontId="6" fillId="0" borderId="155" xfId="4" applyNumberFormat="1" applyFont="1" applyBorder="1" applyAlignment="1">
      <alignment horizontal="right" vertical="center"/>
    </xf>
    <xf numFmtId="184" fontId="6" fillId="0" borderId="156" xfId="4" applyNumberFormat="1" applyFont="1" applyBorder="1" applyAlignment="1">
      <alignment horizontal="right" vertical="center"/>
    </xf>
    <xf numFmtId="179" fontId="6" fillId="0" borderId="192" xfId="5" applyNumberFormat="1" applyFont="1" applyFill="1" applyBorder="1" applyAlignment="1">
      <alignment vertical="center"/>
    </xf>
    <xf numFmtId="179" fontId="6" fillId="0" borderId="157" xfId="5" applyNumberFormat="1" applyFont="1" applyFill="1" applyBorder="1" applyAlignment="1">
      <alignment vertical="center"/>
    </xf>
    <xf numFmtId="0" fontId="6" fillId="0" borderId="34" xfId="4" applyFont="1" applyBorder="1" applyAlignment="1">
      <alignment horizontal="center" vertical="center" textRotation="255"/>
    </xf>
    <xf numFmtId="0" fontId="6" fillId="0" borderId="53" xfId="4" applyFont="1" applyBorder="1" applyAlignment="1">
      <alignment horizontal="center" vertical="center"/>
    </xf>
    <xf numFmtId="184" fontId="6" fillId="0" borderId="158" xfId="4" applyNumberFormat="1" applyFont="1" applyBorder="1" applyAlignment="1">
      <alignment horizontal="right" vertical="center"/>
    </xf>
    <xf numFmtId="184" fontId="6" fillId="0" borderId="159" xfId="4" applyNumberFormat="1" applyFont="1" applyBorder="1" applyAlignment="1">
      <alignment horizontal="right" vertical="center"/>
    </xf>
    <xf numFmtId="179" fontId="6" fillId="0" borderId="193" xfId="5" applyNumberFormat="1" applyFont="1" applyFill="1" applyBorder="1" applyAlignment="1">
      <alignment vertical="center"/>
    </xf>
    <xf numFmtId="179" fontId="6" fillId="0" borderId="160" xfId="5" applyNumberFormat="1" applyFont="1" applyFill="1" applyBorder="1" applyAlignment="1">
      <alignment vertical="center"/>
    </xf>
    <xf numFmtId="0" fontId="6" fillId="0" borderId="14" xfId="4" applyFont="1" applyBorder="1" applyAlignment="1">
      <alignment horizontal="center" vertical="center" textRotation="255"/>
    </xf>
    <xf numFmtId="0" fontId="6" fillId="0" borderId="3" xfId="4" applyFont="1" applyBorder="1" applyAlignment="1">
      <alignment horizontal="center" vertical="center"/>
    </xf>
    <xf numFmtId="184" fontId="6" fillId="0" borderId="4" xfId="4" applyNumberFormat="1" applyFont="1" applyBorder="1" applyAlignment="1">
      <alignment horizontal="right" vertical="center"/>
    </xf>
    <xf numFmtId="184" fontId="6" fillId="0" borderId="139" xfId="4" applyNumberFormat="1" applyFont="1" applyBorder="1" applyAlignment="1">
      <alignment horizontal="right" vertical="center"/>
    </xf>
    <xf numFmtId="179" fontId="6" fillId="0" borderId="1" xfId="5" applyNumberFormat="1" applyFont="1" applyFill="1" applyBorder="1" applyAlignment="1">
      <alignment vertical="center"/>
    </xf>
    <xf numFmtId="179" fontId="6" fillId="0" borderId="140" xfId="5" applyNumberFormat="1" applyFont="1" applyFill="1" applyBorder="1" applyAlignment="1">
      <alignment vertical="center"/>
    </xf>
    <xf numFmtId="0" fontId="6" fillId="0" borderId="3" xfId="4" applyFont="1" applyBorder="1" applyAlignment="1">
      <alignment horizontal="center" vertical="center" wrapText="1"/>
    </xf>
    <xf numFmtId="0" fontId="6" fillId="0" borderId="32" xfId="4" applyFont="1" applyBorder="1" applyAlignment="1">
      <alignment horizontal="center" vertical="center" textRotation="255"/>
    </xf>
    <xf numFmtId="0" fontId="6" fillId="0" borderId="54" xfId="4" applyFont="1" applyBorder="1" applyAlignment="1">
      <alignment horizontal="center" vertical="center"/>
    </xf>
    <xf numFmtId="0" fontId="6" fillId="0" borderId="20" xfId="4" applyFont="1" applyBorder="1" applyAlignment="1">
      <alignment horizontal="center" vertical="center"/>
    </xf>
    <xf numFmtId="184" fontId="6" fillId="0" borderId="18" xfId="4" applyNumberFormat="1" applyFont="1" applyBorder="1" applyAlignment="1">
      <alignment horizontal="right" vertical="center"/>
    </xf>
    <xf numFmtId="184" fontId="6" fillId="0" borderId="19" xfId="4" applyNumberFormat="1" applyFont="1" applyBorder="1" applyAlignment="1">
      <alignment horizontal="right" vertical="center"/>
    </xf>
    <xf numFmtId="179" fontId="6" fillId="0" borderId="17" xfId="5" applyNumberFormat="1" applyFont="1" applyFill="1" applyBorder="1" applyAlignment="1">
      <alignment vertical="center"/>
    </xf>
    <xf numFmtId="179" fontId="6" fillId="0" borderId="22" xfId="5" applyNumberFormat="1" applyFont="1" applyFill="1" applyBorder="1" applyAlignment="1">
      <alignment vertical="center"/>
    </xf>
    <xf numFmtId="184" fontId="6" fillId="0" borderId="141" xfId="4" applyNumberFormat="1" applyFont="1" applyBorder="1" applyAlignment="1">
      <alignment horizontal="right" vertical="center"/>
    </xf>
    <xf numFmtId="179" fontId="6" fillId="0" borderId="5" xfId="5" applyNumberFormat="1" applyFont="1" applyFill="1" applyBorder="1" applyAlignment="1">
      <alignment vertical="center"/>
    </xf>
    <xf numFmtId="179" fontId="6" fillId="0" borderId="16" xfId="5" applyNumberFormat="1" applyFont="1" applyFill="1" applyBorder="1" applyAlignment="1">
      <alignment vertical="center"/>
    </xf>
    <xf numFmtId="0" fontId="6" fillId="0" borderId="20" xfId="4" applyFont="1" applyBorder="1" applyAlignment="1">
      <alignment horizontal="left" vertical="center" wrapText="1"/>
    </xf>
    <xf numFmtId="184" fontId="6" fillId="0" borderId="3" xfId="4" applyNumberFormat="1" applyFont="1" applyBorder="1" applyAlignment="1">
      <alignment horizontal="right" vertical="center"/>
    </xf>
    <xf numFmtId="184" fontId="6" fillId="0" borderId="140" xfId="4" applyNumberFormat="1" applyFont="1" applyBorder="1" applyAlignment="1">
      <alignment horizontal="right" vertical="center"/>
    </xf>
    <xf numFmtId="0" fontId="6" fillId="0" borderId="20" xfId="4" applyFont="1" applyBorder="1" applyAlignment="1">
      <alignment horizontal="center" vertical="center" textRotation="255"/>
    </xf>
    <xf numFmtId="0" fontId="6" fillId="0" borderId="3" xfId="4" applyFont="1" applyBorder="1" applyAlignment="1">
      <alignment horizontal="left" vertical="center" wrapText="1"/>
    </xf>
    <xf numFmtId="184" fontId="6" fillId="0" borderId="161" xfId="4" applyNumberFormat="1" applyFont="1" applyBorder="1" applyAlignment="1">
      <alignment horizontal="right" vertical="center"/>
    </xf>
    <xf numFmtId="184" fontId="6" fillId="0" borderId="190" xfId="4" applyNumberFormat="1" applyFont="1" applyBorder="1" applyAlignment="1">
      <alignment horizontal="right" vertical="center"/>
    </xf>
    <xf numFmtId="184" fontId="6" fillId="0" borderId="162" xfId="4" applyNumberFormat="1" applyFont="1" applyBorder="1" applyAlignment="1">
      <alignment horizontal="right" vertical="center"/>
    </xf>
    <xf numFmtId="181" fontId="6" fillId="0" borderId="0" xfId="4" applyNumberFormat="1" applyFont="1"/>
    <xf numFmtId="184" fontId="1" fillId="0" borderId="0" xfId="4" applyNumberFormat="1"/>
    <xf numFmtId="0" fontId="6" fillId="0" borderId="163"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wrapText="1"/>
    </xf>
    <xf numFmtId="0" fontId="6" fillId="6" borderId="0" xfId="0" applyFont="1" applyFill="1" applyAlignment="1">
      <alignment vertical="center"/>
    </xf>
    <xf numFmtId="0" fontId="6" fillId="7" borderId="1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0" borderId="194" xfId="0" applyFont="1" applyBorder="1" applyAlignment="1">
      <alignment horizontal="center" vertical="center"/>
    </xf>
    <xf numFmtId="0" fontId="6" fillId="0" borderId="11" xfId="0" applyFont="1" applyBorder="1" applyAlignment="1">
      <alignment horizontal="center" vertical="center"/>
    </xf>
    <xf numFmtId="0" fontId="13" fillId="0" borderId="0" xfId="0" applyFont="1"/>
    <xf numFmtId="0" fontId="0" fillId="0" borderId="164" xfId="0" applyBorder="1" applyAlignment="1">
      <alignment horizontal="center" vertical="center" wrapText="1"/>
    </xf>
    <xf numFmtId="0" fontId="6" fillId="4" borderId="11" xfId="0" applyFont="1" applyFill="1" applyBorder="1" applyAlignment="1">
      <alignment vertical="center" wrapText="1"/>
    </xf>
    <xf numFmtId="0" fontId="6" fillId="4" borderId="18" xfId="0" applyFont="1" applyFill="1" applyBorder="1" applyAlignment="1">
      <alignment horizontal="center" vertical="center"/>
    </xf>
    <xf numFmtId="0" fontId="6" fillId="8" borderId="10" xfId="0" applyFont="1" applyFill="1" applyBorder="1" applyAlignment="1">
      <alignment horizontal="center" vertical="center" wrapText="1"/>
    </xf>
    <xf numFmtId="0" fontId="6" fillId="4" borderId="141" xfId="0" applyFont="1" applyFill="1" applyBorder="1" applyAlignment="1">
      <alignment vertical="center" wrapText="1"/>
    </xf>
    <xf numFmtId="0" fontId="6" fillId="4" borderId="4" xfId="0" applyFont="1" applyFill="1" applyBorder="1" applyAlignment="1">
      <alignment horizontal="center" vertical="center"/>
    </xf>
    <xf numFmtId="0" fontId="6" fillId="7" borderId="12" xfId="0" applyFont="1" applyFill="1" applyBorder="1" applyAlignment="1">
      <alignment horizontal="center" vertical="center" wrapText="1"/>
    </xf>
    <xf numFmtId="0" fontId="6" fillId="8" borderId="69" xfId="0" applyFont="1" applyFill="1" applyBorder="1" applyAlignment="1">
      <alignment horizontal="center" vertical="center" wrapText="1"/>
    </xf>
    <xf numFmtId="0" fontId="6" fillId="4" borderId="6" xfId="0" applyFont="1" applyFill="1" applyBorder="1" applyAlignment="1">
      <alignment vertical="center" wrapText="1"/>
    </xf>
    <xf numFmtId="0" fontId="6" fillId="8" borderId="15" xfId="0" applyFont="1" applyFill="1" applyBorder="1" applyAlignment="1">
      <alignment horizontal="center" vertical="center" wrapText="1"/>
    </xf>
    <xf numFmtId="0" fontId="6" fillId="0" borderId="141" xfId="0" applyFont="1" applyBorder="1" applyAlignment="1">
      <alignment horizontal="center" vertical="center" wrapText="1"/>
    </xf>
    <xf numFmtId="0" fontId="6" fillId="6" borderId="46" xfId="0" applyFont="1" applyFill="1" applyBorder="1" applyAlignment="1">
      <alignment horizontal="center" vertical="center" wrapText="1"/>
    </xf>
    <xf numFmtId="0" fontId="6" fillId="4" borderId="46" xfId="0" applyFont="1" applyFill="1" applyBorder="1" applyAlignment="1">
      <alignment horizontal="center" vertical="center" wrapText="1"/>
    </xf>
    <xf numFmtId="0" fontId="6" fillId="0" borderId="14" xfId="0" applyFont="1" applyBorder="1"/>
    <xf numFmtId="0" fontId="6" fillId="8" borderId="75" xfId="0" applyFont="1" applyFill="1" applyBorder="1" applyAlignment="1">
      <alignment horizontal="center" vertical="center" wrapText="1"/>
    </xf>
    <xf numFmtId="0" fontId="6" fillId="4" borderId="75" xfId="0" applyFont="1" applyFill="1" applyBorder="1" applyAlignment="1">
      <alignment horizontal="center" vertical="center" wrapText="1"/>
    </xf>
    <xf numFmtId="0" fontId="6" fillId="8" borderId="68" xfId="0" applyFont="1" applyFill="1" applyBorder="1" applyAlignment="1">
      <alignment horizontal="center" vertical="center" wrapText="1"/>
    </xf>
    <xf numFmtId="0" fontId="0" fillId="0" borderId="165" xfId="0" applyBorder="1" applyAlignment="1">
      <alignment horizontal="center" vertical="center" wrapText="1"/>
    </xf>
    <xf numFmtId="0" fontId="6" fillId="6" borderId="40" xfId="0" applyFont="1" applyFill="1" applyBorder="1" applyAlignment="1">
      <alignment horizontal="center" vertical="center" wrapText="1"/>
    </xf>
    <xf numFmtId="0" fontId="6" fillId="7" borderId="20" xfId="0" applyFont="1" applyFill="1" applyBorder="1" applyAlignment="1">
      <alignment horizontal="center" vertical="center" wrapText="1"/>
    </xf>
    <xf numFmtId="0" fontId="6" fillId="8" borderId="17"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0" borderId="20" xfId="0" applyFont="1" applyBorder="1"/>
    <xf numFmtId="0" fontId="6" fillId="8" borderId="71" xfId="0" applyFont="1" applyFill="1" applyBorder="1" applyAlignment="1">
      <alignment horizontal="center" vertical="center" wrapText="1"/>
    </xf>
    <xf numFmtId="0" fontId="6" fillId="4" borderId="71" xfId="0" applyFont="1" applyFill="1" applyBorder="1" applyAlignment="1">
      <alignment horizontal="center" vertical="center" wrapText="1"/>
    </xf>
    <xf numFmtId="0" fontId="6" fillId="8" borderId="21" xfId="0" applyFont="1" applyFill="1" applyBorder="1" applyAlignment="1">
      <alignment horizontal="center" vertical="center" wrapText="1"/>
    </xf>
    <xf numFmtId="0" fontId="6" fillId="0" borderId="19" xfId="0" applyFont="1" applyBorder="1" applyAlignment="1">
      <alignment horizontal="center" vertical="center" wrapText="1"/>
    </xf>
    <xf numFmtId="0" fontId="0" fillId="0" borderId="6" xfId="0" applyBorder="1"/>
    <xf numFmtId="0" fontId="6" fillId="0" borderId="25" xfId="0" applyFont="1" applyBorder="1" applyAlignment="1">
      <alignment horizontal="right"/>
    </xf>
    <xf numFmtId="38" fontId="6" fillId="0" borderId="195" xfId="1" applyFont="1" applyBorder="1"/>
    <xf numFmtId="0" fontId="0" fillId="0" borderId="10" xfId="0" applyBorder="1"/>
    <xf numFmtId="0" fontId="0" fillId="0" borderId="0" xfId="0"/>
    <xf numFmtId="0" fontId="6" fillId="0" borderId="183" xfId="0" applyFont="1" applyBorder="1" applyAlignment="1">
      <alignment vertical="center"/>
    </xf>
    <xf numFmtId="176" fontId="6" fillId="0" borderId="26" xfId="2" applyNumberFormat="1" applyFont="1" applyFill="1" applyBorder="1" applyAlignment="1"/>
    <xf numFmtId="176" fontId="6" fillId="0" borderId="90" xfId="2" applyNumberFormat="1" applyFont="1" applyFill="1" applyBorder="1" applyAlignment="1"/>
    <xf numFmtId="176" fontId="6" fillId="0" borderId="52" xfId="2" applyNumberFormat="1" applyFont="1" applyFill="1" applyBorder="1"/>
    <xf numFmtId="0" fontId="6" fillId="0" borderId="196" xfId="0" applyFont="1" applyBorder="1" applyAlignment="1">
      <alignment vertical="center"/>
    </xf>
    <xf numFmtId="0" fontId="6" fillId="0" borderId="197" xfId="0" applyFont="1" applyBorder="1"/>
    <xf numFmtId="0" fontId="6" fillId="0" borderId="168" xfId="0" applyFont="1" applyBorder="1" applyAlignment="1">
      <alignment horizontal="right"/>
    </xf>
    <xf numFmtId="0" fontId="0" fillId="0" borderId="14" xfId="0" applyBorder="1"/>
    <xf numFmtId="0" fontId="6" fillId="0" borderId="198" xfId="0" applyFont="1" applyBorder="1" applyAlignment="1">
      <alignment horizontal="right"/>
    </xf>
    <xf numFmtId="176" fontId="6" fillId="0" borderId="43" xfId="2" applyNumberFormat="1" applyFont="1" applyFill="1" applyBorder="1"/>
    <xf numFmtId="176" fontId="6" fillId="0" borderId="134" xfId="2" applyNumberFormat="1" applyFont="1" applyFill="1" applyBorder="1"/>
    <xf numFmtId="176" fontId="6" fillId="0" borderId="142" xfId="2" applyNumberFormat="1" applyFont="1" applyFill="1" applyBorder="1" applyAlignment="1">
      <alignment horizontal="right"/>
    </xf>
    <xf numFmtId="0" fontId="6" fillId="0" borderId="166" xfId="0" applyFont="1" applyBorder="1" applyAlignment="1">
      <alignment horizontal="right"/>
    </xf>
    <xf numFmtId="0" fontId="6" fillId="5" borderId="45" xfId="0" applyFont="1" applyFill="1" applyBorder="1"/>
    <xf numFmtId="0" fontId="6" fillId="5" borderId="5" xfId="0" applyFont="1" applyFill="1" applyBorder="1"/>
    <xf numFmtId="0" fontId="6" fillId="5" borderId="12" xfId="0" applyFont="1" applyFill="1" applyBorder="1"/>
    <xf numFmtId="0" fontId="6" fillId="5" borderId="69" xfId="0" applyFont="1" applyFill="1" applyBorder="1"/>
    <xf numFmtId="38" fontId="6" fillId="0" borderId="166" xfId="1" applyFont="1" applyBorder="1" applyAlignment="1">
      <alignment horizontal="right"/>
    </xf>
    <xf numFmtId="176" fontId="6" fillId="0" borderId="102" xfId="2" applyNumberFormat="1" applyFont="1" applyFill="1" applyBorder="1" applyAlignment="1">
      <alignment horizontal="right"/>
    </xf>
    <xf numFmtId="0" fontId="6" fillId="0" borderId="170" xfId="0" applyFont="1" applyBorder="1" applyAlignment="1">
      <alignment horizontal="right"/>
    </xf>
    <xf numFmtId="0" fontId="6" fillId="0" borderId="164" xfId="0" applyFont="1" applyBorder="1" applyAlignment="1">
      <alignment horizontal="right"/>
    </xf>
    <xf numFmtId="38" fontId="6" fillId="0" borderId="164" xfId="1" applyFont="1" applyBorder="1" applyAlignment="1">
      <alignment horizontal="right"/>
    </xf>
    <xf numFmtId="38" fontId="6" fillId="0" borderId="96" xfId="1" applyFont="1" applyFill="1" applyBorder="1" applyAlignment="1">
      <alignment horizontal="right"/>
    </xf>
    <xf numFmtId="38" fontId="6" fillId="0" borderId="199" xfId="1" applyFont="1" applyFill="1" applyBorder="1" applyAlignment="1">
      <alignment horizontal="right"/>
    </xf>
    <xf numFmtId="0" fontId="6" fillId="0" borderId="102" xfId="0" applyFont="1" applyBorder="1" applyAlignment="1">
      <alignment horizontal="right"/>
    </xf>
    <xf numFmtId="38" fontId="6" fillId="0" borderId="78" xfId="1" applyFont="1" applyFill="1" applyBorder="1" applyAlignment="1">
      <alignment horizontal="right"/>
    </xf>
    <xf numFmtId="38" fontId="6" fillId="0" borderId="195" xfId="1" applyFont="1" applyFill="1" applyBorder="1" applyAlignment="1">
      <alignment horizontal="right"/>
    </xf>
    <xf numFmtId="0" fontId="6" fillId="0" borderId="171" xfId="0" applyFont="1" applyBorder="1" applyAlignment="1">
      <alignment horizontal="right"/>
    </xf>
    <xf numFmtId="176" fontId="6" fillId="0" borderId="55" xfId="2" applyNumberFormat="1" applyFont="1" applyFill="1" applyBorder="1"/>
    <xf numFmtId="176" fontId="6" fillId="0" borderId="117" xfId="2" applyNumberFormat="1" applyFont="1" applyFill="1" applyBorder="1" applyAlignment="1">
      <alignment horizontal="right"/>
    </xf>
    <xf numFmtId="176" fontId="6" fillId="0" borderId="117" xfId="2" applyNumberFormat="1" applyFont="1" applyFill="1" applyBorder="1"/>
    <xf numFmtId="0" fontId="2" fillId="0" borderId="0" xfId="0" applyFont="1"/>
    <xf numFmtId="0" fontId="5" fillId="0" borderId="0" xfId="0" applyFont="1" applyAlignment="1">
      <alignment horizontal="center" vertical="center" wrapText="1"/>
    </xf>
    <xf numFmtId="177" fontId="11" fillId="0" borderId="0" xfId="0" applyNumberFormat="1" applyFont="1"/>
    <xf numFmtId="177" fontId="6" fillId="0" borderId="0" xfId="2" applyNumberFormat="1" applyFont="1"/>
    <xf numFmtId="0" fontId="6" fillId="0" borderId="7" xfId="0" applyFont="1" applyBorder="1" applyAlignment="1">
      <alignment horizontal="center" vertical="center"/>
    </xf>
    <xf numFmtId="0" fontId="6" fillId="0" borderId="164" xfId="0" applyFont="1" applyBorder="1" applyAlignment="1">
      <alignment horizontal="center" vertical="center" wrapText="1"/>
    </xf>
    <xf numFmtId="0" fontId="6" fillId="8" borderId="74" xfId="0" applyFont="1" applyFill="1" applyBorder="1" applyAlignment="1">
      <alignment horizontal="center" vertical="center" wrapText="1"/>
    </xf>
    <xf numFmtId="0" fontId="6" fillId="0" borderId="172" xfId="0" applyFont="1" applyBorder="1" applyAlignment="1">
      <alignment horizontal="center" vertical="center"/>
    </xf>
    <xf numFmtId="0" fontId="6" fillId="0" borderId="137" xfId="0" applyFont="1" applyBorder="1" applyAlignment="1">
      <alignment horizontal="center" vertical="center"/>
    </xf>
    <xf numFmtId="0" fontId="6" fillId="0" borderId="138" xfId="0" applyFont="1" applyBorder="1" applyAlignment="1">
      <alignment horizontal="center" vertical="center"/>
    </xf>
    <xf numFmtId="0" fontId="6" fillId="4" borderId="10" xfId="0" applyFont="1" applyFill="1" applyBorder="1" applyAlignment="1">
      <alignment vertical="center" wrapText="1"/>
    </xf>
    <xf numFmtId="0" fontId="6" fillId="4" borderId="14" xfId="0" applyFont="1" applyFill="1" applyBorder="1" applyAlignment="1">
      <alignment horizontal="center" vertical="center" wrapText="1"/>
    </xf>
    <xf numFmtId="0" fontId="6" fillId="7" borderId="14" xfId="0" applyFont="1" applyFill="1" applyBorder="1"/>
    <xf numFmtId="0" fontId="6" fillId="0" borderId="11" xfId="0" applyFont="1" applyBorder="1" applyAlignment="1">
      <alignment horizontal="center" vertical="center"/>
    </xf>
    <xf numFmtId="0" fontId="6" fillId="4" borderId="20" xfId="0" applyFont="1" applyFill="1" applyBorder="1" applyAlignment="1">
      <alignment horizontal="center" vertical="center" wrapText="1"/>
    </xf>
    <xf numFmtId="0" fontId="6" fillId="8" borderId="22" xfId="0" applyFont="1" applyFill="1" applyBorder="1" applyAlignment="1">
      <alignment horizontal="center" vertical="center" wrapText="1"/>
    </xf>
    <xf numFmtId="0" fontId="6" fillId="7" borderId="20" xfId="0" applyFont="1" applyFill="1" applyBorder="1"/>
    <xf numFmtId="0" fontId="6" fillId="0" borderId="19" xfId="0" applyFont="1" applyBorder="1" applyAlignment="1">
      <alignment horizontal="center" vertical="center"/>
    </xf>
    <xf numFmtId="176" fontId="6" fillId="0" borderId="27" xfId="2" applyNumberFormat="1" applyFont="1" applyFill="1" applyBorder="1" applyAlignment="1"/>
    <xf numFmtId="176" fontId="6" fillId="0" borderId="90" xfId="2" applyNumberFormat="1" applyFont="1" applyFill="1" applyBorder="1"/>
    <xf numFmtId="176" fontId="6" fillId="0" borderId="89" xfId="2" applyNumberFormat="1" applyFont="1" applyFill="1" applyBorder="1"/>
    <xf numFmtId="0" fontId="6" fillId="5" borderId="34" xfId="0" applyFont="1" applyFill="1" applyBorder="1"/>
    <xf numFmtId="0" fontId="6" fillId="5" borderId="35" xfId="0" applyFont="1" applyFill="1" applyBorder="1"/>
    <xf numFmtId="0" fontId="6" fillId="5" borderId="129" xfId="0" applyFont="1" applyFill="1" applyBorder="1"/>
    <xf numFmtId="0" fontId="6" fillId="5" borderId="175" xfId="0" applyFont="1" applyFill="1" applyBorder="1"/>
    <xf numFmtId="0" fontId="6" fillId="5" borderId="151" xfId="0" applyFont="1" applyFill="1" applyBorder="1"/>
    <xf numFmtId="0" fontId="6" fillId="0" borderId="144" xfId="0" applyFont="1" applyBorder="1" applyAlignment="1">
      <alignment horizontal="right"/>
    </xf>
    <xf numFmtId="0" fontId="6" fillId="5" borderId="24" xfId="0" applyFont="1" applyFill="1" applyBorder="1"/>
    <xf numFmtId="0" fontId="6" fillId="5" borderId="10" xfId="0" applyFont="1" applyFill="1" applyBorder="1"/>
    <xf numFmtId="176" fontId="6" fillId="0" borderId="174" xfId="2" applyNumberFormat="1" applyFont="1" applyFill="1" applyBorder="1" applyAlignment="1">
      <alignment horizontal="right"/>
    </xf>
    <xf numFmtId="38" fontId="6" fillId="0" borderId="146" xfId="1" applyFont="1" applyFill="1" applyBorder="1" applyAlignment="1">
      <alignment horizontal="right"/>
    </xf>
    <xf numFmtId="0" fontId="6" fillId="0" borderId="169" xfId="0" applyFont="1" applyBorder="1" applyAlignment="1">
      <alignment horizontal="right"/>
    </xf>
    <xf numFmtId="38" fontId="6" fillId="0" borderId="83" xfId="1" applyFont="1" applyFill="1" applyBorder="1" applyAlignment="1">
      <alignment horizontal="right"/>
    </xf>
    <xf numFmtId="0" fontId="6" fillId="0" borderId="147" xfId="0" applyFont="1" applyBorder="1" applyAlignment="1">
      <alignment horizontal="right"/>
    </xf>
    <xf numFmtId="0" fontId="0" fillId="9" borderId="0" xfId="0" applyFill="1"/>
    <xf numFmtId="0" fontId="6" fillId="8" borderId="14"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4" borderId="5" xfId="0" applyFont="1" applyFill="1" applyBorder="1" applyAlignment="1">
      <alignment vertical="center" wrapText="1"/>
    </xf>
    <xf numFmtId="0" fontId="6" fillId="8" borderId="20" xfId="0" applyFont="1" applyFill="1" applyBorder="1" applyAlignment="1">
      <alignment horizontal="center" vertical="center" wrapText="1"/>
    </xf>
    <xf numFmtId="38" fontId="6" fillId="0" borderId="195" xfId="1" applyFont="1" applyFill="1" applyBorder="1"/>
    <xf numFmtId="0" fontId="6" fillId="0" borderId="24" xfId="0" applyFont="1" applyBorder="1"/>
    <xf numFmtId="38" fontId="6" fillId="0" borderId="166" xfId="1" applyFont="1" applyFill="1" applyBorder="1" applyAlignment="1">
      <alignment horizontal="right"/>
    </xf>
    <xf numFmtId="176" fontId="6" fillId="0" borderId="111" xfId="2" applyNumberFormat="1" applyFont="1" applyFill="1" applyBorder="1" applyAlignment="1">
      <alignment horizontal="right"/>
    </xf>
    <xf numFmtId="38" fontId="6" fillId="0" borderId="164" xfId="1" applyFont="1" applyFill="1" applyBorder="1" applyAlignment="1">
      <alignment horizontal="right"/>
    </xf>
  </cellXfs>
  <cellStyles count="6">
    <cellStyle name="パーセント" xfId="2" builtinId="5"/>
    <cellStyle name="パーセント 2" xfId="5" xr:uid="{A2D438B2-5667-4E6A-B5DF-458A74CA2132}"/>
    <cellStyle name="ハイパーリンク" xfId="3" builtinId="8"/>
    <cellStyle name="桁区切り" xfId="1" builtinId="6"/>
    <cellStyle name="標準" xfId="0" builtinId="0"/>
    <cellStyle name="標準 2" xfId="4" xr:uid="{700DD4D1-7AE3-4B24-87D6-9A23C7351F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000080"/>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0-CE8E-4D16-8850-92DB8DAF6663}"/>
            </c:ext>
          </c:extLst>
        </c:ser>
        <c:ser>
          <c:idx val="1"/>
          <c:order val="1"/>
          <c:spPr>
            <a:solidFill>
              <a:srgbClr val="3366FF"/>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1-CE8E-4D16-8850-92DB8DAF6663}"/>
            </c:ext>
          </c:extLst>
        </c:ser>
        <c:ser>
          <c:idx val="2"/>
          <c:order val="2"/>
          <c:spPr>
            <a:solidFill>
              <a:srgbClr val="99CCFF"/>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2-CE8E-4D16-8850-92DB8DAF6663}"/>
            </c:ext>
          </c:extLst>
        </c:ser>
        <c:ser>
          <c:idx val="3"/>
          <c:order val="3"/>
          <c:spPr>
            <a:pattFill prst="wdUpDiag">
              <a:fgClr>
                <a:srgbClr val="800080"/>
              </a:fgClr>
              <a:bgClr>
                <a:srgbClr val="FFFFFF"/>
              </a:bgClr>
            </a:patt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3-CE8E-4D16-8850-92DB8DAF6663}"/>
            </c:ext>
          </c:extLst>
        </c:ser>
        <c:ser>
          <c:idx val="4"/>
          <c:order val="4"/>
          <c:spPr>
            <a:pattFill prst="solidDmnd">
              <a:fgClr>
                <a:srgbClr val="800080"/>
              </a:fgClr>
              <a:bgClr>
                <a:srgbClr val="FFFFFF"/>
              </a:bgClr>
            </a:patt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4-CE8E-4D16-8850-92DB8DAF6663}"/>
            </c:ext>
          </c:extLst>
        </c:ser>
        <c:ser>
          <c:idx val="5"/>
          <c:order val="5"/>
          <c:spPr>
            <a:pattFill prst="narVert">
              <a:fgClr>
                <a:srgbClr val="800080"/>
              </a:fgClr>
              <a:bgClr>
                <a:srgbClr val="FFFFFF"/>
              </a:bgClr>
            </a:patt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5-CE8E-4D16-8850-92DB8DAF6663}"/>
            </c:ext>
          </c:extLst>
        </c:ser>
        <c:dLbls>
          <c:showLegendKey val="0"/>
          <c:showVal val="0"/>
          <c:showCatName val="0"/>
          <c:showSerName val="0"/>
          <c:showPercent val="0"/>
          <c:showBubbleSize val="0"/>
        </c:dLbls>
        <c:gapWidth val="80"/>
        <c:overlap val="100"/>
        <c:axId val="78082816"/>
        <c:axId val="78084352"/>
      </c:barChart>
      <c:catAx>
        <c:axId val="7808281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78084352"/>
        <c:crosses val="autoZero"/>
        <c:auto val="1"/>
        <c:lblAlgn val="ctr"/>
        <c:lblOffset val="100"/>
        <c:tickLblSkip val="2"/>
        <c:tickMarkSkip val="1"/>
        <c:noMultiLvlLbl val="0"/>
      </c:catAx>
      <c:valAx>
        <c:axId val="78084352"/>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78082816"/>
        <c:crosses val="autoZero"/>
        <c:crossBetween val="between"/>
        <c:majorUnit val="0.1"/>
      </c:valAx>
      <c:spPr>
        <a:solidFill>
          <a:srgbClr val="FFFFFF"/>
        </a:solid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6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図５　従業員の雇用形態別内訳（女性）</a:t>
            </a:r>
          </a:p>
        </c:rich>
      </c:tx>
      <c:overlay val="0"/>
      <c:spPr>
        <a:noFill/>
        <a:ln w="25400">
          <a:noFill/>
        </a:ln>
      </c:spPr>
    </c:title>
    <c:autoTitleDeleted val="0"/>
    <c:plotArea>
      <c:layout/>
      <c:barChart>
        <c:barDir val="bar"/>
        <c:grouping val="percentStacked"/>
        <c:varyColors val="0"/>
        <c:ser>
          <c:idx val="0"/>
          <c:order val="0"/>
          <c:spPr>
            <a:solidFill>
              <a:srgbClr val="808000"/>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0-1494-4F23-9721-D022A1C582BE}"/>
            </c:ext>
          </c:extLst>
        </c:ser>
        <c:ser>
          <c:idx val="1"/>
          <c:order val="1"/>
          <c:spPr>
            <a:solidFill>
              <a:srgbClr val="99CC00"/>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1-1494-4F23-9721-D022A1C582BE}"/>
            </c:ext>
          </c:extLst>
        </c:ser>
        <c:ser>
          <c:idx val="2"/>
          <c:order val="2"/>
          <c:spPr>
            <a:solidFill>
              <a:srgbClr val="CCFFCC"/>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2-1494-4F23-9721-D022A1C582BE}"/>
            </c:ext>
          </c:extLst>
        </c:ser>
        <c:ser>
          <c:idx val="3"/>
          <c:order val="3"/>
          <c:spPr>
            <a:pattFill prst="dkUpDiag">
              <a:fgClr>
                <a:srgbClr val="000080"/>
              </a:fgClr>
              <a:bgClr>
                <a:srgbClr val="FFFFFF"/>
              </a:bgClr>
            </a:patt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3-1494-4F23-9721-D022A1C582BE}"/>
            </c:ext>
          </c:extLst>
        </c:ser>
        <c:ser>
          <c:idx val="4"/>
          <c:order val="4"/>
          <c:spPr>
            <a:pattFill prst="lgCheck">
              <a:fgClr>
                <a:srgbClr val="000080"/>
              </a:fgClr>
              <a:bgClr>
                <a:srgbClr val="FFFFFF"/>
              </a:bgClr>
            </a:patt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4-1494-4F23-9721-D022A1C582BE}"/>
            </c:ext>
          </c:extLst>
        </c:ser>
        <c:ser>
          <c:idx val="5"/>
          <c:order val="5"/>
          <c:spPr>
            <a:solidFill>
              <a:srgbClr val="000000"/>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5-1494-4F23-9721-D022A1C582BE}"/>
            </c:ext>
          </c:extLst>
        </c:ser>
        <c:dLbls>
          <c:showLegendKey val="0"/>
          <c:showVal val="0"/>
          <c:showCatName val="0"/>
          <c:showSerName val="0"/>
          <c:showPercent val="0"/>
          <c:showBubbleSize val="0"/>
        </c:dLbls>
        <c:gapWidth val="80"/>
        <c:overlap val="100"/>
        <c:axId val="82728448"/>
        <c:axId val="82729984"/>
      </c:barChart>
      <c:catAx>
        <c:axId val="8272844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82729984"/>
        <c:crosses val="autoZero"/>
        <c:auto val="1"/>
        <c:lblAlgn val="ctr"/>
        <c:lblOffset val="100"/>
        <c:tickLblSkip val="1"/>
        <c:tickMarkSkip val="1"/>
        <c:noMultiLvlLbl val="0"/>
      </c:catAx>
      <c:valAx>
        <c:axId val="82729984"/>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8272844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6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図４　従業員の雇用形態別内訳（男性）</a:t>
            </a:r>
          </a:p>
        </c:rich>
      </c:tx>
      <c:overlay val="0"/>
      <c:spPr>
        <a:noFill/>
        <a:ln w="25400">
          <a:noFill/>
        </a:ln>
      </c:spPr>
    </c:title>
    <c:autoTitleDeleted val="0"/>
    <c:plotArea>
      <c:layout/>
      <c:barChart>
        <c:barDir val="bar"/>
        <c:grouping val="percentStacked"/>
        <c:varyColors val="0"/>
        <c:ser>
          <c:idx val="0"/>
          <c:order val="0"/>
          <c:spPr>
            <a:solidFill>
              <a:srgbClr val="808000"/>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0-B635-49F2-ACD2-212B0764B0D7}"/>
            </c:ext>
          </c:extLst>
        </c:ser>
        <c:ser>
          <c:idx val="1"/>
          <c:order val="1"/>
          <c:spPr>
            <a:solidFill>
              <a:srgbClr val="99CC00"/>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1-B635-49F2-ACD2-212B0764B0D7}"/>
            </c:ext>
          </c:extLst>
        </c:ser>
        <c:ser>
          <c:idx val="2"/>
          <c:order val="2"/>
          <c:spPr>
            <a:solidFill>
              <a:srgbClr val="CCFFCC"/>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2-B635-49F2-ACD2-212B0764B0D7}"/>
            </c:ext>
          </c:extLst>
        </c:ser>
        <c:ser>
          <c:idx val="3"/>
          <c:order val="3"/>
          <c:spPr>
            <a:pattFill prst="dkUpDiag">
              <a:fgClr>
                <a:srgbClr val="000080"/>
              </a:fgClr>
              <a:bgClr>
                <a:srgbClr val="FFFFFF"/>
              </a:bgClr>
            </a:patt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3-B635-49F2-ACD2-212B0764B0D7}"/>
            </c:ext>
          </c:extLst>
        </c:ser>
        <c:ser>
          <c:idx val="4"/>
          <c:order val="4"/>
          <c:spPr>
            <a:pattFill prst="lgCheck">
              <a:fgClr>
                <a:srgbClr val="000080"/>
              </a:fgClr>
              <a:bgClr>
                <a:srgbClr val="FFFFFF"/>
              </a:bgClr>
            </a:patt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4-B635-49F2-ACD2-212B0764B0D7}"/>
            </c:ext>
          </c:extLst>
        </c:ser>
        <c:ser>
          <c:idx val="5"/>
          <c:order val="5"/>
          <c:spPr>
            <a:solidFill>
              <a:srgbClr val="000000"/>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5-B635-49F2-ACD2-212B0764B0D7}"/>
            </c:ext>
          </c:extLst>
        </c:ser>
        <c:dLbls>
          <c:showLegendKey val="0"/>
          <c:showVal val="0"/>
          <c:showCatName val="0"/>
          <c:showSerName val="0"/>
          <c:showPercent val="0"/>
          <c:showBubbleSize val="0"/>
        </c:dLbls>
        <c:gapWidth val="80"/>
        <c:overlap val="100"/>
        <c:axId val="82648064"/>
        <c:axId val="82658048"/>
      </c:barChart>
      <c:catAx>
        <c:axId val="8264806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82658048"/>
        <c:crosses val="autoZero"/>
        <c:auto val="1"/>
        <c:lblAlgn val="ctr"/>
        <c:lblOffset val="100"/>
        <c:tickLblSkip val="1"/>
        <c:tickMarkSkip val="1"/>
        <c:noMultiLvlLbl val="0"/>
      </c:catAx>
      <c:valAx>
        <c:axId val="82658048"/>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82648064"/>
        <c:crosses val="autoZero"/>
        <c:crossBetween val="between"/>
        <c:majorUnit val="0.2"/>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6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図３　従業員の内訳（雇用形態別・男女別）　　　　　　　　</a:t>
            </a:r>
          </a:p>
        </c:rich>
      </c:tx>
      <c:overlay val="0"/>
      <c:spPr>
        <a:noFill/>
        <a:ln w="25400">
          <a:noFill/>
        </a:ln>
      </c:spPr>
    </c:title>
    <c:autoTitleDeleted val="0"/>
    <c:plotArea>
      <c:layout/>
      <c:barChart>
        <c:barDir val="col"/>
        <c:grouping val="clustered"/>
        <c:varyColors val="0"/>
        <c:ser>
          <c:idx val="0"/>
          <c:order val="0"/>
          <c:spPr>
            <a:solidFill>
              <a:srgbClr val="CCFFFF"/>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0-FF29-4956-B0AF-469AA8C2499D}"/>
            </c:ext>
          </c:extLst>
        </c:ser>
        <c:ser>
          <c:idx val="1"/>
          <c:order val="1"/>
          <c:spPr>
            <a:solidFill>
              <a:srgbClr val="000080"/>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1-FF29-4956-B0AF-469AA8C2499D}"/>
            </c:ext>
          </c:extLst>
        </c:ser>
        <c:dLbls>
          <c:showLegendKey val="0"/>
          <c:showVal val="0"/>
          <c:showCatName val="0"/>
          <c:showSerName val="0"/>
          <c:showPercent val="0"/>
          <c:showBubbleSize val="0"/>
        </c:dLbls>
        <c:gapWidth val="150"/>
        <c:axId val="82699392"/>
        <c:axId val="82700928"/>
      </c:barChart>
      <c:catAx>
        <c:axId val="826993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2700928"/>
        <c:crosses val="autoZero"/>
        <c:auto val="1"/>
        <c:lblAlgn val="ctr"/>
        <c:lblOffset val="100"/>
        <c:tickLblSkip val="1"/>
        <c:tickMarkSkip val="1"/>
        <c:noMultiLvlLbl val="0"/>
      </c:catAx>
      <c:valAx>
        <c:axId val="82700928"/>
        <c:scaling>
          <c:orientation val="minMax"/>
          <c:max val="24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2699392"/>
        <c:crosses val="autoZero"/>
        <c:crossBetween val="between"/>
        <c:majorUnit val="3000"/>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6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図６　従業員の男女比（雇用形態別）</a:t>
            </a:r>
          </a:p>
        </c:rich>
      </c:tx>
      <c:overlay val="0"/>
      <c:spPr>
        <a:noFill/>
        <a:ln w="25400">
          <a:noFill/>
        </a:ln>
      </c:spPr>
    </c:title>
    <c:autoTitleDeleted val="0"/>
    <c:plotArea>
      <c:layout/>
      <c:barChart>
        <c:barDir val="col"/>
        <c:grouping val="percentStacked"/>
        <c:varyColors val="0"/>
        <c:ser>
          <c:idx val="0"/>
          <c:order val="0"/>
          <c:spPr>
            <a:solidFill>
              <a:srgbClr val="CCFFFF"/>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0-BACA-4DFB-A4E7-A0532D18ED1C}"/>
            </c:ext>
          </c:extLst>
        </c:ser>
        <c:ser>
          <c:idx val="1"/>
          <c:order val="1"/>
          <c:spPr>
            <a:solidFill>
              <a:srgbClr val="000080"/>
            </a:solidFill>
            <a:ln w="12700">
              <a:solidFill>
                <a:srgbClr val="000000"/>
              </a:solidFill>
              <a:prstDash val="solid"/>
            </a:ln>
          </c:spPr>
          <c:invertIfNegative val="0"/>
          <c:val>
            <c:numRef>
              <c:f>'[1]表2 形態別内訳(男女別）'!#REF!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'[1]表2 形態別内訳(男女別）'!#REF!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'[1]表2 形態別内訳(男女別）'!#REF!</c15:sqref>
                        </c15:formulaRef>
                      </c:ext>
                    </c:extLst>
                    <c:strCache>
                      <c:ptCount val="1"/>
                      <c:pt idx="0">
                        <c:v>#REF!</c:v>
                      </c:pt>
                    </c:strCache>
                  </c:strRef>
                </c15:cat>
              </c15:filteredCategoryTitle>
            </c:ext>
            <c:ext xmlns:c16="http://schemas.microsoft.com/office/drawing/2014/chart" uri="{C3380CC4-5D6E-409C-BE32-E72D297353CC}">
              <c16:uniqueId val="{00000001-BACA-4DFB-A4E7-A0532D18ED1C}"/>
            </c:ext>
          </c:extLst>
        </c:ser>
        <c:dLbls>
          <c:showLegendKey val="0"/>
          <c:showVal val="0"/>
          <c:showCatName val="0"/>
          <c:showSerName val="0"/>
          <c:showPercent val="0"/>
          <c:showBubbleSize val="0"/>
        </c:dLbls>
        <c:gapWidth val="150"/>
        <c:overlap val="100"/>
        <c:axId val="82791424"/>
        <c:axId val="82797312"/>
      </c:barChart>
      <c:catAx>
        <c:axId val="827914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2797312"/>
        <c:crosses val="autoZero"/>
        <c:auto val="1"/>
        <c:lblAlgn val="ctr"/>
        <c:lblOffset val="100"/>
        <c:tickLblSkip val="1"/>
        <c:tickMarkSkip val="1"/>
        <c:noMultiLvlLbl val="0"/>
      </c:catAx>
      <c:valAx>
        <c:axId val="82797312"/>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82791424"/>
        <c:crosses val="autoZero"/>
        <c:crossBetween val="between"/>
        <c:majorUnit val="0.2"/>
      </c:valAx>
      <c:spPr>
        <a:solidFill>
          <a:srgbClr val="FFFFFF"/>
        </a:solid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6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19050</xdr:colOff>
      <xdr:row>60</xdr:row>
      <xdr:rowOff>0</xdr:rowOff>
    </xdr:from>
    <xdr:to>
      <xdr:col>10</xdr:col>
      <xdr:colOff>0</xdr:colOff>
      <xdr:row>60</xdr:row>
      <xdr:rowOff>0</xdr:rowOff>
    </xdr:to>
    <xdr:graphicFrame macro="">
      <xdr:nvGraphicFramePr>
        <xdr:cNvPr id="2" name="Chart 1">
          <a:extLst>
            <a:ext uri="{FF2B5EF4-FFF2-40B4-BE49-F238E27FC236}">
              <a16:creationId xmlns:a16="http://schemas.microsoft.com/office/drawing/2014/main" id="{D180B885-33C3-43E5-B0C4-A9F6FDFCA3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152400</xdr:colOff>
      <xdr:row>60</xdr:row>
      <xdr:rowOff>0</xdr:rowOff>
    </xdr:from>
    <xdr:to>
      <xdr:col>10</xdr:col>
      <xdr:colOff>0</xdr:colOff>
      <xdr:row>60</xdr:row>
      <xdr:rowOff>0</xdr:rowOff>
    </xdr:to>
    <xdr:graphicFrame macro="">
      <xdr:nvGraphicFramePr>
        <xdr:cNvPr id="3" name="Chart 2">
          <a:extLst>
            <a:ext uri="{FF2B5EF4-FFF2-40B4-BE49-F238E27FC236}">
              <a16:creationId xmlns:a16="http://schemas.microsoft.com/office/drawing/2014/main" id="{CDA31CCD-BF64-4DAD-92E1-E148C8BDB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171450</xdr:colOff>
      <xdr:row>60</xdr:row>
      <xdr:rowOff>0</xdr:rowOff>
    </xdr:from>
    <xdr:to>
      <xdr:col>10</xdr:col>
      <xdr:colOff>0</xdr:colOff>
      <xdr:row>60</xdr:row>
      <xdr:rowOff>0</xdr:rowOff>
    </xdr:to>
    <xdr:graphicFrame macro="">
      <xdr:nvGraphicFramePr>
        <xdr:cNvPr id="4" name="Chart 3">
          <a:extLst>
            <a:ext uri="{FF2B5EF4-FFF2-40B4-BE49-F238E27FC236}">
              <a16:creationId xmlns:a16="http://schemas.microsoft.com/office/drawing/2014/main" id="{964813B4-B938-4653-A18D-C3C8EC6BFB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60</xdr:row>
      <xdr:rowOff>0</xdr:rowOff>
    </xdr:from>
    <xdr:to>
      <xdr:col>29</xdr:col>
      <xdr:colOff>0</xdr:colOff>
      <xdr:row>60</xdr:row>
      <xdr:rowOff>0</xdr:rowOff>
    </xdr:to>
    <xdr:graphicFrame macro="">
      <xdr:nvGraphicFramePr>
        <xdr:cNvPr id="5" name="Chart 4">
          <a:extLst>
            <a:ext uri="{FF2B5EF4-FFF2-40B4-BE49-F238E27FC236}">
              <a16:creationId xmlns:a16="http://schemas.microsoft.com/office/drawing/2014/main" id="{C112F09D-9DD8-45DC-A463-E6AF3F0E07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60</xdr:row>
      <xdr:rowOff>0</xdr:rowOff>
    </xdr:from>
    <xdr:to>
      <xdr:col>29</xdr:col>
      <xdr:colOff>0</xdr:colOff>
      <xdr:row>60</xdr:row>
      <xdr:rowOff>0</xdr:rowOff>
    </xdr:to>
    <xdr:graphicFrame macro="">
      <xdr:nvGraphicFramePr>
        <xdr:cNvPr id="6" name="Chart 5">
          <a:extLst>
            <a:ext uri="{FF2B5EF4-FFF2-40B4-BE49-F238E27FC236}">
              <a16:creationId xmlns:a16="http://schemas.microsoft.com/office/drawing/2014/main" id="{D003E262-E42E-45F6-9FA4-39DC58DF6C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894A2-8676-4A95-BD61-6DD65BEB04F3}">
  <sheetPr>
    <tabColor rgb="FFFFC000"/>
    <pageSetUpPr fitToPage="1"/>
  </sheetPr>
  <dimension ref="B1:D105"/>
  <sheetViews>
    <sheetView tabSelected="1" view="pageBreakPreview" zoomScale="110" zoomScaleNormal="100" zoomScaleSheetLayoutView="110" workbookViewId="0">
      <selection activeCell="D8" sqref="D8"/>
    </sheetView>
  </sheetViews>
  <sheetFormatPr defaultRowHeight="13.2" x14ac:dyDescent="0.2"/>
  <cols>
    <col min="1" max="1" width="1.44140625" customWidth="1"/>
    <col min="2" max="2" width="3.6640625" customWidth="1"/>
    <col min="3" max="3" width="11.33203125" customWidth="1"/>
    <col min="4" max="4" width="87.6640625" customWidth="1"/>
  </cols>
  <sheetData>
    <row r="1" spans="2:4" ht="24" customHeight="1" x14ac:dyDescent="0.2">
      <c r="B1" s="1" t="s">
        <v>0</v>
      </c>
      <c r="C1" s="1"/>
      <c r="D1" s="1"/>
    </row>
    <row r="2" spans="2:4" ht="10.95" customHeight="1" x14ac:dyDescent="0.2"/>
    <row r="3" spans="2:4" ht="18" customHeight="1" x14ac:dyDescent="0.2">
      <c r="B3" s="2" t="s">
        <v>1</v>
      </c>
      <c r="C3" s="2"/>
      <c r="D3" s="3"/>
    </row>
    <row r="4" spans="2:4" ht="18" customHeight="1" x14ac:dyDescent="0.2">
      <c r="B4" s="2"/>
      <c r="C4" s="4" t="s">
        <v>2</v>
      </c>
      <c r="D4" s="5" t="s">
        <v>3</v>
      </c>
    </row>
    <row r="5" spans="2:4" ht="18" customHeight="1" x14ac:dyDescent="0.2">
      <c r="B5" s="2"/>
      <c r="C5" s="4" t="s">
        <v>4</v>
      </c>
      <c r="D5" s="5" t="s">
        <v>5</v>
      </c>
    </row>
    <row r="6" spans="2:4" ht="18" customHeight="1" x14ac:dyDescent="0.2">
      <c r="B6" s="2"/>
      <c r="C6" s="4" t="s">
        <v>6</v>
      </c>
      <c r="D6" s="5" t="s">
        <v>7</v>
      </c>
    </row>
    <row r="7" spans="2:4" ht="18" customHeight="1" x14ac:dyDescent="0.2">
      <c r="B7" s="2"/>
      <c r="C7" s="4" t="s">
        <v>8</v>
      </c>
      <c r="D7" s="5" t="s">
        <v>9</v>
      </c>
    </row>
    <row r="8" spans="2:4" ht="18" customHeight="1" x14ac:dyDescent="0.2">
      <c r="B8" s="2"/>
      <c r="C8" s="4" t="s">
        <v>10</v>
      </c>
      <c r="D8" s="5" t="s">
        <v>11</v>
      </c>
    </row>
    <row r="9" spans="2:4" ht="18" customHeight="1" x14ac:dyDescent="0.2">
      <c r="B9" s="2"/>
      <c r="C9" s="4" t="s">
        <v>12</v>
      </c>
      <c r="D9" s="5" t="s">
        <v>13</v>
      </c>
    </row>
    <row r="10" spans="2:4" ht="18" customHeight="1" x14ac:dyDescent="0.2">
      <c r="B10" s="2"/>
      <c r="C10" s="4" t="s">
        <v>14</v>
      </c>
      <c r="D10" s="5" t="s">
        <v>15</v>
      </c>
    </row>
    <row r="11" spans="2:4" ht="18" customHeight="1" x14ac:dyDescent="0.2">
      <c r="B11" s="2"/>
      <c r="C11" s="4" t="s">
        <v>16</v>
      </c>
      <c r="D11" s="5" t="s">
        <v>17</v>
      </c>
    </row>
    <row r="12" spans="2:4" ht="18" customHeight="1" x14ac:dyDescent="0.2">
      <c r="B12" s="2"/>
      <c r="C12" s="4" t="s">
        <v>18</v>
      </c>
      <c r="D12" s="5" t="s">
        <v>19</v>
      </c>
    </row>
    <row r="13" spans="2:4" ht="18" customHeight="1" x14ac:dyDescent="0.2">
      <c r="B13" s="2"/>
      <c r="C13" s="4" t="s">
        <v>20</v>
      </c>
      <c r="D13" s="5" t="s">
        <v>21</v>
      </c>
    </row>
    <row r="14" spans="2:4" ht="18" customHeight="1" x14ac:dyDescent="0.2">
      <c r="B14" s="2"/>
      <c r="C14" s="6" t="s">
        <v>22</v>
      </c>
      <c r="D14" s="6" t="s">
        <v>23</v>
      </c>
    </row>
    <row r="15" spans="2:4" ht="18" customHeight="1" x14ac:dyDescent="0.2">
      <c r="B15" s="2"/>
      <c r="C15" s="4" t="s">
        <v>24</v>
      </c>
      <c r="D15" s="5" t="s">
        <v>25</v>
      </c>
    </row>
    <row r="16" spans="2:4" ht="18" customHeight="1" x14ac:dyDescent="0.2">
      <c r="B16" s="2"/>
      <c r="C16" s="4" t="s">
        <v>26</v>
      </c>
      <c r="D16" s="5" t="s">
        <v>27</v>
      </c>
    </row>
    <row r="17" spans="2:4" ht="18" customHeight="1" x14ac:dyDescent="0.2">
      <c r="B17" s="2"/>
      <c r="C17" s="4" t="s">
        <v>28</v>
      </c>
      <c r="D17" s="5" t="s">
        <v>29</v>
      </c>
    </row>
    <row r="18" spans="2:4" ht="18" customHeight="1" x14ac:dyDescent="0.2">
      <c r="B18" s="2" t="s">
        <v>30</v>
      </c>
      <c r="C18" s="2"/>
      <c r="D18" s="3"/>
    </row>
    <row r="19" spans="2:4" ht="18" customHeight="1" x14ac:dyDescent="0.2">
      <c r="B19" s="2"/>
      <c r="C19" s="4" t="s">
        <v>31</v>
      </c>
      <c r="D19" s="5" t="s">
        <v>32</v>
      </c>
    </row>
    <row r="20" spans="2:4" ht="18" customHeight="1" x14ac:dyDescent="0.2">
      <c r="B20" s="2" t="s">
        <v>33</v>
      </c>
      <c r="C20" s="2"/>
      <c r="D20" s="3"/>
    </row>
    <row r="21" spans="2:4" ht="18" customHeight="1" x14ac:dyDescent="0.2">
      <c r="B21" s="2"/>
      <c r="C21" s="4" t="s">
        <v>34</v>
      </c>
      <c r="D21" s="5" t="s">
        <v>35</v>
      </c>
    </row>
    <row r="22" spans="2:4" ht="18" customHeight="1" x14ac:dyDescent="0.2">
      <c r="B22" s="2"/>
      <c r="C22" s="4" t="s">
        <v>36</v>
      </c>
      <c r="D22" s="5" t="s">
        <v>37</v>
      </c>
    </row>
    <row r="23" spans="2:4" ht="18" customHeight="1" x14ac:dyDescent="0.2">
      <c r="B23" s="2"/>
      <c r="C23" s="4" t="s">
        <v>38</v>
      </c>
      <c r="D23" s="5" t="s">
        <v>39</v>
      </c>
    </row>
    <row r="24" spans="2:4" ht="18" customHeight="1" x14ac:dyDescent="0.2">
      <c r="B24" s="2"/>
      <c r="C24" s="4" t="s">
        <v>40</v>
      </c>
      <c r="D24" s="5" t="s">
        <v>41</v>
      </c>
    </row>
    <row r="25" spans="2:4" ht="18" customHeight="1" x14ac:dyDescent="0.2">
      <c r="B25" s="2"/>
      <c r="C25" s="4" t="s">
        <v>42</v>
      </c>
      <c r="D25" s="5" t="s">
        <v>43</v>
      </c>
    </row>
    <row r="26" spans="2:4" ht="18" customHeight="1" x14ac:dyDescent="0.2">
      <c r="B26" s="2" t="s">
        <v>44</v>
      </c>
      <c r="C26" s="2"/>
      <c r="D26" s="3"/>
    </row>
    <row r="27" spans="2:4" ht="18" customHeight="1" x14ac:dyDescent="0.2">
      <c r="B27" s="2"/>
      <c r="C27" s="7" t="s">
        <v>45</v>
      </c>
      <c r="D27" s="4" t="s">
        <v>46</v>
      </c>
    </row>
    <row r="28" spans="2:4" ht="18" customHeight="1" x14ac:dyDescent="0.2">
      <c r="B28" s="2"/>
      <c r="C28" s="4" t="s">
        <v>47</v>
      </c>
      <c r="D28" s="5" t="s">
        <v>48</v>
      </c>
    </row>
    <row r="29" spans="2:4" ht="18" customHeight="1" x14ac:dyDescent="0.2">
      <c r="B29" s="2"/>
      <c r="C29" s="4" t="s">
        <v>49</v>
      </c>
      <c r="D29" s="5" t="s">
        <v>50</v>
      </c>
    </row>
    <row r="30" spans="2:4" ht="18" customHeight="1" x14ac:dyDescent="0.2">
      <c r="B30" s="2"/>
      <c r="C30" s="4" t="s">
        <v>51</v>
      </c>
      <c r="D30" s="5" t="s">
        <v>52</v>
      </c>
    </row>
    <row r="31" spans="2:4" ht="18" customHeight="1" x14ac:dyDescent="0.2">
      <c r="B31" s="2" t="s">
        <v>53</v>
      </c>
      <c r="C31" s="2"/>
      <c r="D31" s="3"/>
    </row>
    <row r="32" spans="2:4" ht="18" customHeight="1" x14ac:dyDescent="0.2">
      <c r="B32" s="2"/>
      <c r="C32" s="4" t="s">
        <v>54</v>
      </c>
      <c r="D32" s="5" t="s">
        <v>55</v>
      </c>
    </row>
    <row r="33" spans="2:4" ht="18" customHeight="1" x14ac:dyDescent="0.2">
      <c r="B33" s="2"/>
      <c r="C33" s="4" t="s">
        <v>56</v>
      </c>
      <c r="D33" s="5" t="s">
        <v>57</v>
      </c>
    </row>
    <row r="34" spans="2:4" ht="18" customHeight="1" x14ac:dyDescent="0.2">
      <c r="B34" s="2"/>
      <c r="C34" s="4" t="s">
        <v>58</v>
      </c>
      <c r="D34" s="5" t="s">
        <v>59</v>
      </c>
    </row>
    <row r="35" spans="2:4" ht="18" customHeight="1" x14ac:dyDescent="0.2">
      <c r="B35" s="2"/>
      <c r="C35" s="4" t="s">
        <v>60</v>
      </c>
      <c r="D35" s="5" t="s">
        <v>61</v>
      </c>
    </row>
    <row r="36" spans="2:4" ht="18" customHeight="1" x14ac:dyDescent="0.2">
      <c r="B36" s="2"/>
      <c r="C36" s="4" t="s">
        <v>62</v>
      </c>
      <c r="D36" s="5" t="s">
        <v>63</v>
      </c>
    </row>
    <row r="37" spans="2:4" ht="18" customHeight="1" x14ac:dyDescent="0.2">
      <c r="B37" s="2"/>
      <c r="C37" s="4" t="s">
        <v>64</v>
      </c>
      <c r="D37" s="5" t="s">
        <v>65</v>
      </c>
    </row>
    <row r="38" spans="2:4" ht="18" customHeight="1" x14ac:dyDescent="0.2">
      <c r="B38" s="2"/>
      <c r="C38" s="4" t="s">
        <v>66</v>
      </c>
      <c r="D38" s="5" t="s">
        <v>67</v>
      </c>
    </row>
    <row r="39" spans="2:4" ht="18" customHeight="1" x14ac:dyDescent="0.2">
      <c r="B39" s="2"/>
      <c r="C39" s="4" t="s">
        <v>68</v>
      </c>
      <c r="D39" s="5" t="s">
        <v>69</v>
      </c>
    </row>
    <row r="40" spans="2:4" ht="18" customHeight="1" x14ac:dyDescent="0.2">
      <c r="B40" s="2"/>
      <c r="C40" s="4" t="s">
        <v>70</v>
      </c>
      <c r="D40" s="5" t="s">
        <v>71</v>
      </c>
    </row>
    <row r="41" spans="2:4" ht="18" customHeight="1" x14ac:dyDescent="0.2">
      <c r="B41" s="2"/>
      <c r="C41" s="4" t="s">
        <v>72</v>
      </c>
      <c r="D41" s="5" t="s">
        <v>73</v>
      </c>
    </row>
    <row r="42" spans="2:4" ht="18" customHeight="1" x14ac:dyDescent="0.2">
      <c r="B42" s="2"/>
      <c r="C42" s="4" t="s">
        <v>74</v>
      </c>
      <c r="D42" s="5" t="s">
        <v>75</v>
      </c>
    </row>
    <row r="43" spans="2:4" ht="18" customHeight="1" x14ac:dyDescent="0.2">
      <c r="B43" s="2"/>
      <c r="C43" s="4" t="s">
        <v>76</v>
      </c>
      <c r="D43" s="5" t="s">
        <v>77</v>
      </c>
    </row>
    <row r="44" spans="2:4" ht="18" customHeight="1" x14ac:dyDescent="0.2">
      <c r="B44" s="2"/>
      <c r="C44" s="4" t="s">
        <v>78</v>
      </c>
      <c r="D44" s="5" t="s">
        <v>79</v>
      </c>
    </row>
    <row r="45" spans="2:4" ht="18" customHeight="1" x14ac:dyDescent="0.2">
      <c r="B45" s="2"/>
      <c r="C45" s="4" t="s">
        <v>80</v>
      </c>
      <c r="D45" s="5" t="s">
        <v>81</v>
      </c>
    </row>
    <row r="46" spans="2:4" ht="18" customHeight="1" x14ac:dyDescent="0.2">
      <c r="B46" s="2"/>
      <c r="C46" s="4" t="s">
        <v>82</v>
      </c>
      <c r="D46" s="5" t="s">
        <v>83</v>
      </c>
    </row>
    <row r="47" spans="2:4" ht="18" customHeight="1" x14ac:dyDescent="0.2">
      <c r="B47" s="2"/>
      <c r="C47" s="4" t="s">
        <v>84</v>
      </c>
      <c r="D47" s="5" t="s">
        <v>85</v>
      </c>
    </row>
    <row r="48" spans="2:4" ht="18" customHeight="1" x14ac:dyDescent="0.2">
      <c r="B48" s="2"/>
      <c r="C48" s="4" t="s">
        <v>86</v>
      </c>
      <c r="D48" s="5" t="s">
        <v>87</v>
      </c>
    </row>
    <row r="49" spans="2:4" ht="18" customHeight="1" x14ac:dyDescent="0.2">
      <c r="B49" s="2"/>
      <c r="C49" s="4" t="s">
        <v>88</v>
      </c>
      <c r="D49" s="5" t="s">
        <v>89</v>
      </c>
    </row>
    <row r="50" spans="2:4" ht="18" customHeight="1" x14ac:dyDescent="0.2">
      <c r="B50" s="2"/>
      <c r="C50" s="4" t="s">
        <v>90</v>
      </c>
      <c r="D50" s="5" t="s">
        <v>91</v>
      </c>
    </row>
    <row r="51" spans="2:4" ht="18" customHeight="1" x14ac:dyDescent="0.2">
      <c r="B51" s="2"/>
      <c r="C51" s="4" t="s">
        <v>92</v>
      </c>
      <c r="D51" s="5" t="s">
        <v>93</v>
      </c>
    </row>
    <row r="52" spans="2:4" ht="18" customHeight="1" x14ac:dyDescent="0.2">
      <c r="B52" s="2" t="s">
        <v>94</v>
      </c>
      <c r="C52" s="2"/>
      <c r="D52" s="3"/>
    </row>
    <row r="53" spans="2:4" ht="18" customHeight="1" x14ac:dyDescent="0.2">
      <c r="B53" s="2"/>
      <c r="C53" s="4" t="s">
        <v>95</v>
      </c>
      <c r="D53" s="5" t="s">
        <v>96</v>
      </c>
    </row>
    <row r="54" spans="2:4" ht="18" customHeight="1" x14ac:dyDescent="0.2">
      <c r="B54" s="2"/>
      <c r="C54" s="4" t="s">
        <v>97</v>
      </c>
      <c r="D54" s="5" t="s">
        <v>98</v>
      </c>
    </row>
    <row r="55" spans="2:4" ht="18" customHeight="1" x14ac:dyDescent="0.2">
      <c r="B55" s="2"/>
      <c r="C55" s="4" t="s">
        <v>99</v>
      </c>
      <c r="D55" s="5" t="s">
        <v>100</v>
      </c>
    </row>
    <row r="56" spans="2:4" ht="18" customHeight="1" x14ac:dyDescent="0.2">
      <c r="B56" s="2"/>
      <c r="C56" s="4" t="s">
        <v>101</v>
      </c>
      <c r="D56" s="5" t="s">
        <v>102</v>
      </c>
    </row>
    <row r="57" spans="2:4" ht="18" customHeight="1" x14ac:dyDescent="0.2">
      <c r="B57" s="2"/>
      <c r="C57" s="4" t="s">
        <v>103</v>
      </c>
      <c r="D57" s="5" t="s">
        <v>104</v>
      </c>
    </row>
    <row r="58" spans="2:4" ht="18" customHeight="1" x14ac:dyDescent="0.2">
      <c r="B58" s="2"/>
      <c r="C58" s="4" t="s">
        <v>105</v>
      </c>
      <c r="D58" s="5" t="s">
        <v>106</v>
      </c>
    </row>
    <row r="59" spans="2:4" ht="18" customHeight="1" x14ac:dyDescent="0.2">
      <c r="B59" s="2"/>
      <c r="C59" s="4" t="s">
        <v>107</v>
      </c>
      <c r="D59" s="5" t="s">
        <v>108</v>
      </c>
    </row>
    <row r="60" spans="2:4" ht="18" customHeight="1" x14ac:dyDescent="0.2">
      <c r="B60" s="2"/>
      <c r="C60" s="4" t="s">
        <v>109</v>
      </c>
      <c r="D60" s="5" t="s">
        <v>110</v>
      </c>
    </row>
    <row r="61" spans="2:4" ht="18" customHeight="1" x14ac:dyDescent="0.2">
      <c r="B61" s="2"/>
      <c r="C61" s="4" t="s">
        <v>111</v>
      </c>
      <c r="D61" s="5" t="s">
        <v>112</v>
      </c>
    </row>
    <row r="62" spans="2:4" ht="18" customHeight="1" x14ac:dyDescent="0.2">
      <c r="B62" s="2"/>
      <c r="C62" s="4" t="s">
        <v>113</v>
      </c>
      <c r="D62" s="5" t="s">
        <v>114</v>
      </c>
    </row>
    <row r="63" spans="2:4" ht="18" customHeight="1" x14ac:dyDescent="0.2">
      <c r="B63" s="2"/>
      <c r="C63" s="4" t="s">
        <v>115</v>
      </c>
      <c r="D63" s="5" t="s">
        <v>116</v>
      </c>
    </row>
    <row r="64" spans="2:4" ht="18" customHeight="1" x14ac:dyDescent="0.2">
      <c r="B64" s="2"/>
      <c r="C64" s="4" t="s">
        <v>117</v>
      </c>
      <c r="D64" s="5" t="s">
        <v>118</v>
      </c>
    </row>
    <row r="65" spans="2:4" ht="18" customHeight="1" x14ac:dyDescent="0.2">
      <c r="B65" s="2"/>
      <c r="C65" s="4" t="s">
        <v>119</v>
      </c>
      <c r="D65" s="5" t="s">
        <v>120</v>
      </c>
    </row>
    <row r="66" spans="2:4" ht="18" customHeight="1" x14ac:dyDescent="0.2">
      <c r="B66" s="2"/>
      <c r="C66" s="4" t="s">
        <v>121</v>
      </c>
      <c r="D66" s="5" t="s">
        <v>122</v>
      </c>
    </row>
    <row r="67" spans="2:4" ht="18" customHeight="1" x14ac:dyDescent="0.2">
      <c r="B67" s="2"/>
      <c r="C67" s="4" t="s">
        <v>123</v>
      </c>
      <c r="D67" s="5" t="s">
        <v>124</v>
      </c>
    </row>
    <row r="68" spans="2:4" ht="18" customHeight="1" x14ac:dyDescent="0.2">
      <c r="B68" s="2"/>
      <c r="C68" s="4" t="s">
        <v>125</v>
      </c>
      <c r="D68" s="5" t="s">
        <v>126</v>
      </c>
    </row>
    <row r="69" spans="2:4" ht="18" customHeight="1" x14ac:dyDescent="0.2">
      <c r="B69" s="2"/>
      <c r="C69" s="4" t="s">
        <v>127</v>
      </c>
      <c r="D69" s="5" t="s">
        <v>128</v>
      </c>
    </row>
    <row r="70" spans="2:4" ht="18" customHeight="1" x14ac:dyDescent="0.2">
      <c r="B70" s="2"/>
      <c r="C70" s="4" t="s">
        <v>129</v>
      </c>
      <c r="D70" s="5" t="s">
        <v>130</v>
      </c>
    </row>
    <row r="71" spans="2:4" ht="18" customHeight="1" x14ac:dyDescent="0.2">
      <c r="B71" s="2" t="s">
        <v>131</v>
      </c>
      <c r="C71" s="2"/>
      <c r="D71" s="3"/>
    </row>
    <row r="72" spans="2:4" ht="18" customHeight="1" x14ac:dyDescent="0.2">
      <c r="B72" s="2"/>
      <c r="C72" s="4" t="s">
        <v>132</v>
      </c>
      <c r="D72" s="5" t="s">
        <v>133</v>
      </c>
    </row>
    <row r="73" spans="2:4" ht="18" customHeight="1" x14ac:dyDescent="0.2">
      <c r="B73" s="2"/>
      <c r="C73" s="4" t="s">
        <v>134</v>
      </c>
      <c r="D73" s="5" t="s">
        <v>135</v>
      </c>
    </row>
    <row r="74" spans="2:4" ht="18" customHeight="1" x14ac:dyDescent="0.2">
      <c r="B74" s="2" t="s">
        <v>136</v>
      </c>
      <c r="C74" s="2"/>
      <c r="D74" s="3"/>
    </row>
    <row r="75" spans="2:4" ht="18" customHeight="1" x14ac:dyDescent="0.2">
      <c r="B75" s="2"/>
      <c r="C75" s="4" t="s">
        <v>137</v>
      </c>
      <c r="D75" s="5" t="s">
        <v>138</v>
      </c>
    </row>
    <row r="76" spans="2:4" ht="18" customHeight="1" x14ac:dyDescent="0.2">
      <c r="B76" s="2"/>
      <c r="C76" s="4" t="s">
        <v>139</v>
      </c>
      <c r="D76" s="5" t="s">
        <v>140</v>
      </c>
    </row>
    <row r="77" spans="2:4" ht="18" customHeight="1" x14ac:dyDescent="0.2">
      <c r="B77" s="2" t="s">
        <v>141</v>
      </c>
      <c r="C77" s="2"/>
      <c r="D77" s="3"/>
    </row>
    <row r="78" spans="2:4" ht="18" customHeight="1" x14ac:dyDescent="0.2">
      <c r="B78" s="2"/>
      <c r="C78" s="4" t="s">
        <v>142</v>
      </c>
      <c r="D78" s="5" t="s">
        <v>143</v>
      </c>
    </row>
    <row r="79" spans="2:4" ht="18" customHeight="1" x14ac:dyDescent="0.2">
      <c r="B79" s="2"/>
      <c r="C79" s="4" t="s">
        <v>144</v>
      </c>
      <c r="D79" s="5" t="s">
        <v>145</v>
      </c>
    </row>
    <row r="80" spans="2:4" ht="18" customHeight="1" x14ac:dyDescent="0.2">
      <c r="B80" s="2"/>
      <c r="C80" s="4" t="s">
        <v>146</v>
      </c>
      <c r="D80" s="5" t="s">
        <v>147</v>
      </c>
    </row>
    <row r="81" spans="2:4" ht="18" customHeight="1" x14ac:dyDescent="0.2">
      <c r="B81" s="2"/>
      <c r="C81" s="4" t="s">
        <v>148</v>
      </c>
      <c r="D81" s="5" t="s">
        <v>149</v>
      </c>
    </row>
    <row r="82" spans="2:4" ht="18" customHeight="1" x14ac:dyDescent="0.2">
      <c r="B82" s="2"/>
      <c r="C82" s="4" t="s">
        <v>150</v>
      </c>
      <c r="D82" s="5" t="s">
        <v>151</v>
      </c>
    </row>
    <row r="83" spans="2:4" ht="18" customHeight="1" x14ac:dyDescent="0.2">
      <c r="B83" s="2" t="s">
        <v>152</v>
      </c>
      <c r="C83" s="2"/>
      <c r="D83" s="8"/>
    </row>
    <row r="84" spans="2:4" ht="18" customHeight="1" x14ac:dyDescent="0.2">
      <c r="B84" s="2"/>
      <c r="C84" s="4" t="s">
        <v>153</v>
      </c>
      <c r="D84" s="5" t="s">
        <v>154</v>
      </c>
    </row>
    <row r="85" spans="2:4" ht="18" customHeight="1" x14ac:dyDescent="0.2">
      <c r="B85" s="2"/>
      <c r="C85" s="4" t="s">
        <v>155</v>
      </c>
      <c r="D85" s="5" t="s">
        <v>156</v>
      </c>
    </row>
    <row r="86" spans="2:4" ht="18" customHeight="1" x14ac:dyDescent="0.2">
      <c r="B86" s="2"/>
      <c r="C86" s="9" t="s">
        <v>157</v>
      </c>
      <c r="D86" s="10" t="s">
        <v>158</v>
      </c>
    </row>
    <row r="87" spans="2:4" ht="18" customHeight="1" x14ac:dyDescent="0.2">
      <c r="B87" s="2"/>
      <c r="C87" s="9" t="s">
        <v>159</v>
      </c>
      <c r="D87" s="10" t="s">
        <v>160</v>
      </c>
    </row>
    <row r="88" spans="2:4" ht="18" customHeight="1" x14ac:dyDescent="0.2">
      <c r="B88" s="2"/>
      <c r="C88" s="9" t="s">
        <v>161</v>
      </c>
      <c r="D88" s="10" t="s">
        <v>162</v>
      </c>
    </row>
    <row r="89" spans="2:4" ht="18" customHeight="1" x14ac:dyDescent="0.2">
      <c r="B89" s="2" t="s">
        <v>163</v>
      </c>
      <c r="C89" s="2"/>
      <c r="D89" s="8"/>
    </row>
    <row r="90" spans="2:4" ht="18" customHeight="1" x14ac:dyDescent="0.2">
      <c r="B90" s="2"/>
      <c r="C90" s="4" t="s">
        <v>164</v>
      </c>
      <c r="D90" s="5" t="s">
        <v>165</v>
      </c>
    </row>
    <row r="91" spans="2:4" ht="18" customHeight="1" x14ac:dyDescent="0.2">
      <c r="B91" s="2"/>
      <c r="C91" s="4" t="s">
        <v>166</v>
      </c>
      <c r="D91" s="5" t="s">
        <v>167</v>
      </c>
    </row>
    <row r="92" spans="2:4" ht="18" customHeight="1" x14ac:dyDescent="0.2">
      <c r="B92" s="2"/>
      <c r="C92" s="4" t="s">
        <v>168</v>
      </c>
      <c r="D92" s="5" t="s">
        <v>169</v>
      </c>
    </row>
    <row r="93" spans="2:4" ht="18" customHeight="1" x14ac:dyDescent="0.2">
      <c r="B93" s="2"/>
      <c r="C93" s="4" t="s">
        <v>170</v>
      </c>
      <c r="D93" s="5" t="s">
        <v>171</v>
      </c>
    </row>
    <row r="94" spans="2:4" ht="18" customHeight="1" x14ac:dyDescent="0.2">
      <c r="B94" s="2"/>
      <c r="C94" s="9" t="s">
        <v>172</v>
      </c>
      <c r="D94" s="10" t="s">
        <v>173</v>
      </c>
    </row>
    <row r="95" spans="2:4" ht="18" customHeight="1" x14ac:dyDescent="0.2">
      <c r="B95" s="2"/>
      <c r="C95" s="9" t="s">
        <v>174</v>
      </c>
      <c r="D95" s="10" t="s">
        <v>175</v>
      </c>
    </row>
    <row r="96" spans="2:4" ht="18" customHeight="1" x14ac:dyDescent="0.2">
      <c r="B96" s="2"/>
      <c r="C96" s="9" t="s">
        <v>176</v>
      </c>
      <c r="D96" s="10" t="s">
        <v>177</v>
      </c>
    </row>
    <row r="97" spans="2:4" ht="18" customHeight="1" x14ac:dyDescent="0.2">
      <c r="B97" s="2"/>
      <c r="C97" s="9" t="s">
        <v>178</v>
      </c>
      <c r="D97" s="10" t="s">
        <v>179</v>
      </c>
    </row>
    <row r="98" spans="2:4" ht="18" customHeight="1" x14ac:dyDescent="0.2">
      <c r="B98" s="2"/>
      <c r="C98" s="9" t="s">
        <v>180</v>
      </c>
      <c r="D98" s="10" t="s">
        <v>181</v>
      </c>
    </row>
    <row r="99" spans="2:4" ht="18" customHeight="1" x14ac:dyDescent="0.2">
      <c r="B99" s="2" t="s">
        <v>182</v>
      </c>
      <c r="C99" s="2"/>
      <c r="D99" s="8"/>
    </row>
    <row r="100" spans="2:4" ht="18" customHeight="1" x14ac:dyDescent="0.2">
      <c r="B100" s="2"/>
      <c r="C100" s="4" t="s">
        <v>183</v>
      </c>
      <c r="D100" s="5" t="s">
        <v>184</v>
      </c>
    </row>
    <row r="101" spans="2:4" ht="18" customHeight="1" x14ac:dyDescent="0.2">
      <c r="B101" s="2"/>
      <c r="C101" s="4" t="s">
        <v>185</v>
      </c>
      <c r="D101" s="5" t="s">
        <v>186</v>
      </c>
    </row>
    <row r="102" spans="2:4" ht="18" customHeight="1" x14ac:dyDescent="0.2">
      <c r="B102" s="2"/>
      <c r="C102" s="4" t="s">
        <v>187</v>
      </c>
      <c r="D102" s="5" t="s">
        <v>188</v>
      </c>
    </row>
    <row r="103" spans="2:4" ht="18" customHeight="1" x14ac:dyDescent="0.2">
      <c r="B103" s="2"/>
      <c r="C103" s="4" t="s">
        <v>189</v>
      </c>
      <c r="D103" s="5" t="s">
        <v>190</v>
      </c>
    </row>
    <row r="104" spans="2:4" ht="18" customHeight="1" x14ac:dyDescent="0.2">
      <c r="B104" s="2"/>
      <c r="C104" s="4" t="s">
        <v>191</v>
      </c>
      <c r="D104" s="5" t="s">
        <v>192</v>
      </c>
    </row>
    <row r="105" spans="2:4" ht="18" customHeight="1" x14ac:dyDescent="0.2">
      <c r="B105" s="2"/>
      <c r="C105" s="4" t="s">
        <v>193</v>
      </c>
      <c r="D105" s="5" t="s">
        <v>194</v>
      </c>
    </row>
  </sheetData>
  <mergeCells count="1">
    <mergeCell ref="B1:D1"/>
  </mergeCells>
  <phoneticPr fontId="3"/>
  <hyperlinks>
    <hyperlink ref="C4" location="表1!A1" display="表１" xr:uid="{BEB8016B-88A3-496C-B731-1D92F3D35DD0}"/>
    <hyperlink ref="C4:D4" location="表1!A1" display="表１" xr:uid="{951AFDF9-169F-4DB7-BA8A-EA18918E4E48}"/>
    <hyperlink ref="C5:D5" location="表2!A1" display="表２" xr:uid="{EAF4914B-6081-4EC1-AB9D-F3CF4A3B4640}"/>
    <hyperlink ref="C6:D6" location="表3‐1!A1" display="表３－１" xr:uid="{516A69DB-9993-4EE2-860D-24B5D5E12426}"/>
    <hyperlink ref="C7:D7" location="'表3-2'!A1" display="表３－２" xr:uid="{24CD6BCE-18C3-4A2F-B418-048C74ABBD11}"/>
    <hyperlink ref="C8:D8" location="'表3-3'!A1" display="表３－３" xr:uid="{2FDD5FC3-9E00-4265-9B28-2C9C9DE18535}"/>
    <hyperlink ref="C9:D9" location="表4!A1" display="表４" xr:uid="{F05014F5-5324-4E4B-8739-CB7E93333E34}"/>
    <hyperlink ref="C10:D10" location="'表5-1'!A1" display="表５－１" xr:uid="{13F6CE88-7B5E-4648-A7C4-EEE9541F7D9F}"/>
    <hyperlink ref="C11:D11" location="'表5-2'!A1" display="表５－２" xr:uid="{07D40900-6D13-42EF-9206-D265DC4DA3BF}"/>
    <hyperlink ref="C16:D16" location="'表5-3'!A1" display="表５－３" xr:uid="{8404F82B-B180-4451-96B7-5921FB89F2CE}"/>
    <hyperlink ref="C19:D19" location="表6!A1" display="表６" xr:uid="{121D17DC-7C53-479F-8D1E-870ACF3A23CD}"/>
    <hyperlink ref="C21:D21" location="表7!A1" display="表７" xr:uid="{EA4E6DEA-21AA-4C9D-AB1A-6C840588DF54}"/>
    <hyperlink ref="C22:D22" location="表8!A1" display="表８" xr:uid="{8286B972-1A9D-4607-BBA4-0E7F85322D9A}"/>
    <hyperlink ref="C23:D23" location="表9!A1" display="表９" xr:uid="{D748773F-925D-4DD5-B7C8-759E00E273DC}"/>
    <hyperlink ref="C24:D24" location="表10!Print_Area" display="表１０" xr:uid="{CF9C5A39-594F-4692-B6C7-CC7C1739A7C3}"/>
    <hyperlink ref="C25:D25" location="表11!Print_Area" display="表１１" xr:uid="{73C2F531-3718-4E8D-84AB-5A0EC495B894}"/>
    <hyperlink ref="C28:D28" location="'表12-1'!A1" display="表１２－１" xr:uid="{39E09844-FBBB-46B7-84B3-F15C2A19DD38}"/>
    <hyperlink ref="C32:D32" location="表13!A1" display="表１３－１" xr:uid="{9FB50A14-29A5-4998-BDE6-044384A30D4C}"/>
    <hyperlink ref="C33:D33" location="表13!A1" display="表１３－２" xr:uid="{3B2BE686-1D03-4778-A17C-1CA45CE2BF54}"/>
    <hyperlink ref="C34:D34" location="表14!A1" display="表１４" xr:uid="{4FED64F5-F5C0-4D18-B149-0210659A5A2C}"/>
    <hyperlink ref="C35:D35" location="'表15-1'!A1" display="表１５－１" xr:uid="{FC97FBA8-D298-44EA-9477-F5B3B041F9B5}"/>
    <hyperlink ref="C36:D36" location="'表15-2'!A1" display="表１５－２" xr:uid="{5133972B-7FA4-4133-97FF-9EF3AFD78FD6}"/>
    <hyperlink ref="C37:D37" location="'表15-3'!A1" display="表１５－３" xr:uid="{5C2E294A-CA48-4595-BE8D-589EA4336A52}"/>
    <hyperlink ref="C41:D41" location="'表16-1'!A1" display="表１６－１" xr:uid="{30F5298E-8BEE-4611-8EA8-2620F2384818}"/>
    <hyperlink ref="C42:D42" location="'表16-2'!A1" display="表１６－２" xr:uid="{150DC46B-189D-47A5-86F5-E69F320669AE}"/>
    <hyperlink ref="C43:D43" location="表17!A1" display="表１７" xr:uid="{F2341F09-46EE-4124-A0EE-7A2D8056ED7D}"/>
    <hyperlink ref="C44:D44" location="'表18-1'!A1" display="表１８－１" xr:uid="{854E702B-40B5-4669-80F1-DB35796AB110}"/>
    <hyperlink ref="C45:D45" location="'表18-2'!A1" display="表１８－２" xr:uid="{52D61E13-FCBA-4CFE-B73F-2C62D75E924B}"/>
    <hyperlink ref="C46:D47" location="表20!A1" display="表２０－１" xr:uid="{5F3DD776-CFB5-4B63-9E2E-CD49F89FCAFE}"/>
    <hyperlink ref="C48:D48" location="表20!A1" display="表２０" xr:uid="{BBDB2DB5-EEED-4442-A582-2884F8B62C43}"/>
    <hyperlink ref="C49:D49" location="'表21-1'!A1" display="表２１－１" xr:uid="{43E9188C-96F7-4809-B411-CACE3FC2BD41}"/>
    <hyperlink ref="C50:D50" location="'表21-2'!A1" display="表２１－２" xr:uid="{496D24CD-C5FA-42A7-B245-4DD38513A56A}"/>
    <hyperlink ref="C51:D51" location="'表21-3'!A1" display="表２１－３" xr:uid="{775EAEBB-BEE6-4B72-9474-CA47274497A7}"/>
    <hyperlink ref="C53:D53" location="表22!A1" display="表２２" xr:uid="{2E3D3B80-F015-40C3-B26D-D8E625B82275}"/>
    <hyperlink ref="C54:D54" location="表23!A1" display="表２３－１" xr:uid="{349E8A4B-1E12-487D-A727-B128F684CF6B}"/>
    <hyperlink ref="C55:D61" location="表24!A1" display="表２４－２" xr:uid="{9BB8963B-AF38-4525-82B6-59AE21E9AC9C}"/>
    <hyperlink ref="C62:D62" location="'表24-1'!A1" display="表２４－１" xr:uid="{60F40BD6-1EB0-4EA2-9CED-F057E1FEB13D}"/>
    <hyperlink ref="C63:D63" location="'表24-2'!A1" display="表２４－２" xr:uid="{D7097116-8675-4912-BE87-F981566E4D1F}"/>
    <hyperlink ref="C64:D64" location="'表24-3'!Print_Area" display="表２４－３" xr:uid="{6F97354A-E572-4DCD-AF5D-E9D1357B0942}"/>
    <hyperlink ref="C65:D65" location="'表24-4'!A1" display="表２４－４" xr:uid="{CF99CB5F-C556-41FC-B961-48E6ADD3D9B1}"/>
    <hyperlink ref="C66:D66" location="'表24-5'!A1" display="表２４－５" xr:uid="{14374984-1FC1-4FFD-B477-6F68C5A6A472}"/>
    <hyperlink ref="C67:D67" location="'表24-6'!A1" display="表２４－６" xr:uid="{315A26F4-8E07-4FBB-859C-E21C045803B8}"/>
    <hyperlink ref="C68:D68" location="'表24-7'!A1" display="表２４－７" xr:uid="{D3D8DCE3-2EC1-4FAC-91B4-68D1843EE36F}"/>
    <hyperlink ref="C69:D69" location="表25!A1" display="表２５" xr:uid="{63FB61BE-4AFC-40ED-9117-A382080997F6}"/>
    <hyperlink ref="C70:D70" location="表26!A1" display="表２６" xr:uid="{0C799CB6-20D0-42ED-BBAB-45793E5BFDFA}"/>
    <hyperlink ref="C72:D72" location="'表27-1'!A1" display="表２７－１" xr:uid="{09B9B2E4-E357-4B0B-A205-CBA3F02E8667}"/>
    <hyperlink ref="C73:D73" location="'表27-2'!A1" display="表２７－２" xr:uid="{A44D2856-260C-4A71-B5FA-2760F849D846}"/>
    <hyperlink ref="C75:D75" location="'表28-1'!A1" display="表２８－１" xr:uid="{23B759D4-D95E-4E77-88D1-B331A9E49C42}"/>
    <hyperlink ref="C76:D76" location="'表28-2'!A1" display="表２８－２" xr:uid="{D8CBD0D9-2057-4AB9-96EB-CBB390B8522C}"/>
    <hyperlink ref="C78:D78" location="表29!A1" display="表２９" xr:uid="{3FA485CF-1297-41E5-BC40-3D75F7728434}"/>
    <hyperlink ref="C79:D79" location="'表30-1'!A1" display="表３０－１" xr:uid="{4D906216-2403-46F9-AC17-7ED30389C3B7}"/>
    <hyperlink ref="C80:D80" location="'表30-2'!A1" display="表３０－２" xr:uid="{7C1D2920-67F7-48F0-BE44-43718C66CF82}"/>
    <hyperlink ref="C81:D81" location="'表31-1'!A1" display="表３１－１" xr:uid="{5BAC3E66-754C-4AED-A0A1-D38F77590C58}"/>
    <hyperlink ref="C82:D82" location="'表31-2'!A1" display="表３１－２" xr:uid="{16CE5087-A661-421A-8009-5CBE8F5255B5}"/>
    <hyperlink ref="C84:D84" location="'表32-1'!A1" display="表３２－１" xr:uid="{D065F455-73F3-4F6B-B273-682842413FFC}"/>
    <hyperlink ref="C85:D85" location="'表32-2'!A1" display="表３２－２" xr:uid="{8DD392EA-5F01-4E7B-8A67-A34B30CC9FF7}"/>
    <hyperlink ref="C90:D90" location="'表33-1'!A1" display="表３３－１" xr:uid="{FB6520C5-62DC-4CCF-84E9-3E7B212746C0}"/>
    <hyperlink ref="C91:D91" location="'表33-2'!A1" display="表３３－２" xr:uid="{49A5E208-9A00-4A6A-BE6E-3294F2A66E0C}"/>
    <hyperlink ref="C92:D92" location="'表33-3'!A1" display="表３３－３" xr:uid="{582E6A7F-7483-4B0B-9661-8AF8522C48B8}"/>
    <hyperlink ref="C93:D93" location="'表33-4'!A1" display="表３３－４" xr:uid="{9F1EE249-C3C4-4078-BFAD-6787FBD958B3}"/>
    <hyperlink ref="C100:D100" location="'表34-1'!A1" display="表３４－１" xr:uid="{ACB10DB3-49C5-4AAE-86FC-481D49D7F93A}"/>
    <hyperlink ref="C101:D101" location="'表34-2'!A1" display="表３４－２" xr:uid="{462A0999-5EEA-42B7-8F71-9096EFF1A2BA}"/>
    <hyperlink ref="C102:D102" location="表35!A1" display="表３５" xr:uid="{E290633A-D977-426C-B2D4-742BAFE476EE}"/>
    <hyperlink ref="C103:D103" location="表36!A1" display="表３６" xr:uid="{9ADEC207-7BAE-4EF3-BFEF-04F77F1790DF}"/>
    <hyperlink ref="C28" location="'表12-2'!A1" display="表１２－２" xr:uid="{17C3FC53-EEDA-4643-9B13-C152D29A5F44}"/>
    <hyperlink ref="C32" location="表13!A1" display="表１３－１" xr:uid="{3F4BBA0F-842B-4235-A5BE-88904E6AAF01}"/>
    <hyperlink ref="C33" location="表13!A1" display="表１３－２" xr:uid="{8EFB4C62-3B06-4AB8-90F9-4329E01D153C}"/>
    <hyperlink ref="C34" location="表14!A1" display="表１４" xr:uid="{EEFAC994-53C8-45FE-81A2-0C2B6D60F59D}"/>
    <hyperlink ref="C35" location="'表15-1'!A1" display="表１５－１" xr:uid="{CF243237-9F78-4272-B21B-BAB82AB16B20}"/>
    <hyperlink ref="C36" location="'表15-2'!A1" display="表１５－２" xr:uid="{0C656D3F-E1AE-47E0-AE82-6475D403117C}"/>
    <hyperlink ref="C37" location="'表15-3'!A1" display="表１５－３" xr:uid="{6A14BFC1-06A8-451A-82E2-4F8B7ED2FFFC}"/>
    <hyperlink ref="C41" location="'表16-1'!A1" display="表１６－１" xr:uid="{FCB1D9F5-0A0D-4976-B7B2-0041881DD55D}"/>
    <hyperlink ref="C42" location="'表16-2'!A1" display="表１６－２" xr:uid="{8BF43556-F47E-4E37-8513-BCE1B062FF7B}"/>
    <hyperlink ref="C46:D46" location="表19!A1" display="表１９－１" xr:uid="{32683D59-2C7C-4E37-B33B-E185A60D7051}"/>
    <hyperlink ref="C47:D47" location="表19!A1" display="表１９－２" xr:uid="{D3E5542D-698F-498F-916A-BE769E61E1BF}"/>
    <hyperlink ref="C55:D55" location="表23!A60" display="表２３－２" xr:uid="{BA9B4F0F-E9EF-4745-BE31-4671B85A0A07}"/>
    <hyperlink ref="C56:D56" location="表23!A118" display="表２３－３" xr:uid="{E175BF61-5912-43A1-A190-768A22C87EDB}"/>
    <hyperlink ref="C57:D57" location="表23!A176" display="表２３－４" xr:uid="{49684B70-DD1C-4410-9D37-C26966783BF7}"/>
    <hyperlink ref="C58:D58" location="表23!A234" display="表２３－５" xr:uid="{69E35F69-CF2A-4F38-BCDA-C7214705767B}"/>
    <hyperlink ref="C59:D59" location="表23!A292" display="表２３－６" xr:uid="{5D339499-307B-46F6-9B40-B805AABB969E}"/>
    <hyperlink ref="C60:D60" location="表23!A350" display="表２３－７" xr:uid="{54991F1D-445B-4B6D-87DD-1FD90E076C4F}"/>
    <hyperlink ref="C61:D61" location="表23!A408" display="表２３－８" xr:uid="{7161E1BB-C4CF-467F-9862-38897958E28F}"/>
    <hyperlink ref="D102" location="'表38-1'!A1" display="賃上げ実施の有無" xr:uid="{67F78793-09AA-4E8B-9E4A-ECD5E8925E6B}"/>
    <hyperlink ref="C102" location="'表38-1'!A1" display="表３５－１" xr:uid="{B4E728DA-F037-44C3-8725-5FA7E2DB7EB2}"/>
    <hyperlink ref="C103" location="'表38-2'!A1" display="表３５－２" xr:uid="{4245E021-7323-4187-8C4B-3500CF21E765}"/>
    <hyperlink ref="D103" location="'表38-2'!A1" display="賃上げ実施事業所における賃上げ幅の昨年度比較" xr:uid="{ED0D7B49-2A9F-461D-8224-27A11F4DB7EE}"/>
    <hyperlink ref="C104:D104" location="表37!A1" display="表３７" xr:uid="{E0E0933D-DE84-4F09-9F41-B79C74D18343}"/>
    <hyperlink ref="C105:D105" location="表38!A1" display="表３８" xr:uid="{D3A74B11-BDB7-4CF9-9D50-E19CDB5B3EC4}"/>
    <hyperlink ref="D104" location="'表38-3'!A1" display="賃上げ実施事業所における実施理由" xr:uid="{7370DC24-6971-4E2C-AF45-314B9AF8578F}"/>
    <hyperlink ref="C104" location="'表38-3'!A1" display="表３５－３" xr:uid="{DE963B00-5A44-49D5-9ED3-D0B23C4D58B6}"/>
    <hyperlink ref="C105" location="'表38-4'!A1" display="表３５－４" xr:uid="{B4B970FF-223C-48A4-87D2-9528658A47BC}"/>
    <hyperlink ref="D105" location="'表38-4'!A1" display="賃上げの課題" xr:uid="{D251C0FC-D0F4-4312-BE1A-8FD4E53ECD63}"/>
    <hyperlink ref="D35" location="'表15-1'!A1" display="育児休業を開始した者(開始予定の者も含む)の取得期間別内訳（男女計）" xr:uid="{85A1CDE3-2A91-4D74-891A-45293F511FB3}"/>
    <hyperlink ref="C38:C40" location="'表15-3'!A1" display="表１５－３" xr:uid="{26DAC658-DC26-40B4-B642-1E43E1A076CE}"/>
    <hyperlink ref="C38:D38" location="'表15-4'!A1" display="表１５－４" xr:uid="{915B6C71-AB03-4767-948A-707729C3CF6E}"/>
    <hyperlink ref="C39:D39" location="'表15-5'!A1" display="表１５－５" xr:uid="{ECA0E5AD-009A-43C8-8024-15345986FC9F}"/>
    <hyperlink ref="C40:D40" location="'表15-6'!A1" display="表１５－６" xr:uid="{ECE8C9F9-DA13-4FC5-AE9B-30E515CD88B3}"/>
    <hyperlink ref="C29:C30" location="表12!A1" display="表１２" xr:uid="{538FC876-334A-48D9-8EDB-07B69C7CA54A}"/>
    <hyperlink ref="D29:D30" location="表12!A1" display="表１２" xr:uid="{83E7B405-477F-4589-AD5E-3C586DF9191C}"/>
    <hyperlink ref="C29:D29" location="'表12-2'!A1" display="表１２－２" xr:uid="{ADA123FA-69BE-48C7-9B9A-28A123FF33CD}"/>
    <hyperlink ref="C30:D30" location="'表12-3'!A1" display="表１２－３" xr:uid="{649F6116-E309-4663-A855-6E9EA520BCB4}"/>
    <hyperlink ref="C12:D12" location="'表5-1'!A1" display="表５－１" xr:uid="{E997236D-A670-497D-8827-E2E43815B7E7}"/>
    <hyperlink ref="C13:D13" location="'表5-2'!A1" display="表５－２" xr:uid="{FD92B0ED-CBD6-4E31-A042-64042B974FCC}"/>
    <hyperlink ref="C14:D14" location="'表5-2'!A1" display="表５－２" xr:uid="{8FFF533F-1EFE-47B9-B908-A9FAB6453EEE}"/>
    <hyperlink ref="C15:D15" location="'表5-2'!A1" display="表５－２" xr:uid="{8DB63986-5F9B-4600-AF86-A53A386E1977}"/>
    <hyperlink ref="C17" location="'表5-8'!A1" display="表５－８" xr:uid="{3DB86312-3375-4B26-B601-D015EC9147B4}"/>
    <hyperlink ref="D17" location="'表5-8'!A1" display="平均勤続年数の状況" xr:uid="{6B06A133-4F3E-419E-A3D6-CC30A95F9795}"/>
    <hyperlink ref="C12" location="'表5-3'!A1" display="表５－３" xr:uid="{33FAA5B0-D507-4D6C-87AB-4B7E73C39662}"/>
    <hyperlink ref="D12" location="'表5-3'!A1" display="新たに管理職となった女性の状況" xr:uid="{7471078F-6661-4145-B408-FD7ABC4C69B5}"/>
    <hyperlink ref="C13" location="'表5-4'!A1" display="表５－４" xr:uid="{39BAB951-6AAC-4C36-BB23-ADA11698CE6B}"/>
    <hyperlink ref="D13" location="'表5-4'!A1" display="新たにリーダーとなった女性の状況" xr:uid="{3D8D0980-C327-4BAC-907E-4C02CFC82021}"/>
    <hyperlink ref="C15" location="'表5-6'!A1" display="表５－５" xr:uid="{651B8DC4-14E2-4CCC-84CD-4B85C945279D}"/>
    <hyperlink ref="D15" location="'表5-6'!A1" display="女性管理職およびリーダーを増やすための方法" xr:uid="{094736C2-D2B7-43B7-A544-0D3026B2B72F}"/>
    <hyperlink ref="C16" location="'表5-7'!A1" display="表５－６" xr:uid="{6D868E57-458F-4ACD-A136-FA684E153F0A}"/>
    <hyperlink ref="D16" location="'表5-7'!A1" display="女性管理職およびリーダーが少ない理由" xr:uid="{6B7B838F-6E10-4423-BBDA-84B04012C971}"/>
    <hyperlink ref="D14" location="'表5-5'!A1" display="'表5-5'!A1" xr:uid="{257211D9-7499-4036-99AB-375DCC3B2E0B}"/>
    <hyperlink ref="C14" location="'表5-5'!A1" display="'表5-5'!A1" xr:uid="{64AD07F7-BDF8-4B7C-BE93-A7FA21F37BF8}"/>
    <hyperlink ref="C86" location="'表32-3'!A1" display="'表32-3'!A1" xr:uid="{745EC93B-D122-4E3B-8B7B-3D33836778D2}"/>
    <hyperlink ref="D86" location="'表32-3'!A1" display="'表32-3'!A1" xr:uid="{C26E1B77-545F-4C18-9E8C-9382DAAB978D}"/>
    <hyperlink ref="C87" location="'表32-４'!A1" display="'表32-４'!A1" xr:uid="{F51E79D6-B9BC-4B28-BB90-2005A8CF6025}"/>
    <hyperlink ref="D87" location="'表32-４'!A1" display="'表32-４'!A1" xr:uid="{37CA0C18-DA63-4C1D-8D1A-BB77DE2A773A}"/>
    <hyperlink ref="C88" location="'表32-5'!A1" display="'表32-5'!A1" xr:uid="{53B0D285-3E4E-47A7-81E4-ED82F3A2D2FB}"/>
    <hyperlink ref="D88" location="'表32-5'!A1" display="'表32-5'!A1" xr:uid="{F8078B99-BE8A-4FFA-B77E-0E029700CC9C}"/>
    <hyperlink ref="C90" location="'表33-1 '!A1" display="表３３－１" xr:uid="{53F076EB-92DA-4D75-9E48-29AD61D43A1E}"/>
    <hyperlink ref="D90" location="'表33-1 '!A1" display="テレワーク（在宅勤務）導入の有無" xr:uid="{02EFBC1D-ACFB-409E-B286-E446ECA9CDBA}"/>
    <hyperlink ref="C91" location="'表33-2'!A1" display="表３３－２" xr:uid="{76047020-5DB2-456C-987C-F2E8EEC32193}"/>
    <hyperlink ref="D91" location="'表33-2'!A1" display="テレワーク（在宅勤務）導入の成果、成果として期待するもの" xr:uid="{A954C34C-D5F5-43D6-B63D-100B31CE5FC5}"/>
    <hyperlink ref="C92" location="'表33-3'!A1" display="表３３－３" xr:uid="{98D3344E-4942-4F9D-9933-4BE9DAB24996}"/>
    <hyperlink ref="D92" location="'表33-3'!A1" display="テレワーク（在宅勤務）を導入したがやめた、導入していない理由" xr:uid="{688DE3E5-67AE-40B8-8125-20926D7F9D92}"/>
    <hyperlink ref="C93" location="'表34-1'!A1" display="表３３－４" xr:uid="{E9BC5FE7-4DE8-4A0C-9834-3AC4F43A824D}"/>
    <hyperlink ref="D93" location="'表34-1'!A1" display="導入を検討している、検討したいと考える働き方" xr:uid="{E3F83EA1-2B84-46E6-B6CC-1AE9759D06F6}"/>
    <hyperlink ref="C94" location="'表34-2'!A1" display="'表34-2'!A1" xr:uid="{F70ADB08-5740-409B-8489-42FE481675F0}"/>
    <hyperlink ref="D94" location="'表34-2'!A1" display="'表34-2'!A1" xr:uid="{AAE11BCD-F2CB-42FD-B293-F2E8809D2775}"/>
    <hyperlink ref="C95" location="'表35-1'!A1" display="'表35-1'!A1" xr:uid="{9751D83B-3B11-491B-A274-B6D5B816055F}"/>
    <hyperlink ref="C96" location="'表35-2'!A1" display="'表35-2'!A1" xr:uid="{86CB936C-DCE4-4510-AD61-D038C3CCED46}"/>
    <hyperlink ref="C97" location="'表35-3'!A1" display="'表35-3'!A1" xr:uid="{C81191B3-38B8-438F-8042-9D9BB1CD1484}"/>
    <hyperlink ref="C98" location="表36!A1" display="表36!A1" xr:uid="{576CA246-3BF1-42B2-8B9C-78258FC8467E}"/>
    <hyperlink ref="D95" location="'表35-1'!A1" display="'表35-1'!A1" xr:uid="{2CE6F7A6-A0DD-4127-86DB-BF451D57CA10}"/>
    <hyperlink ref="D96" location="'表35-2'!A1" display="'表35-2'!A1" xr:uid="{7F40FC34-D2EA-49CD-B1A3-8D0D23B037A2}"/>
    <hyperlink ref="D97" location="'表35-3'!A1" display="'表35-3'!A1" xr:uid="{8444F6F3-943B-4280-9660-E53F68A91A7A}"/>
    <hyperlink ref="D98" location="表36!A1" display="表36!A1" xr:uid="{437BFCF5-5D85-4577-BC42-443EBE735E45}"/>
    <hyperlink ref="C100" location="'表37-1'!A1" display="表３４－１" xr:uid="{67B9ABA3-DB68-4202-959A-3FC633E97A40}"/>
    <hyperlink ref="D100" location="'表37-1'!A1" display="公正採用選考人権啓発推進員の有無" xr:uid="{B6D24831-5790-49B4-9EE0-47F516A87033}"/>
    <hyperlink ref="C101" location="'表37-2'!A1" display="表３４－２" xr:uid="{873F8A18-2042-4DA0-8337-4BC53F9B3610}"/>
    <hyperlink ref="D101" location="'表37-2'!A1" display="公正採用選考人権啓発推進員選任に関する研修会への参加の有無" xr:uid="{D7F24219-3F9B-4400-8E2D-01D5DD823F77}"/>
    <hyperlink ref="C27" location="'表12-1'!A1" display="表１２－１" xr:uid="{8F1D0C62-0FDF-4FDE-B671-10B33E89BD4F}"/>
    <hyperlink ref="D27" location="'表12-1'!A1" display="無期転換ルールに該当する非正規従業員の人数" xr:uid="{AC07F437-1473-4880-BA59-ED69FF0BC110}"/>
    <hyperlink ref="D28" location="'表12-2'!A1" display="非正規従業員の正規従業員への転換実績（パートタイム労働者）" xr:uid="{B889736F-E448-471C-9BC5-35EC29D7E5C6}"/>
    <hyperlink ref="D29" location="'表12-3'!A1" display="非正規従業員の正規従業員への転換実績（派遣労働者）" xr:uid="{36DDFDF8-03C0-4D7A-AF9F-A31F1F15BEB2}"/>
    <hyperlink ref="C29" location="'表12-3'!A1" display="表１２－３" xr:uid="{D79D28C3-6293-4574-8767-8C97C670BBB0}"/>
    <hyperlink ref="D30" location="'表12-4'!A1" display="非正規従業員の正規従業員への転換実績（その他）" xr:uid="{FBFFEC30-0A53-46F5-ABEB-B8BE24E1A956}"/>
    <hyperlink ref="C30" location="'表12-4'!A1" display="表１２－４" xr:uid="{F8702CCC-20D1-4DC3-A2CB-F7DC420D7F58}"/>
  </hyperlinks>
  <pageMargins left="0.7" right="0.7" top="0.75" bottom="0.75" header="0.3" footer="0.3"/>
  <pageSetup paperSize="9" scale="4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A2BF0-DD37-443C-AE5F-0594C1E1B2F4}">
  <sheetPr>
    <tabColor rgb="FF92D050"/>
  </sheetPr>
  <dimension ref="A2:X54"/>
  <sheetViews>
    <sheetView view="pageBreakPreview" zoomScaleNormal="87" zoomScaleSheetLayoutView="100" workbookViewId="0"/>
  </sheetViews>
  <sheetFormatPr defaultColWidth="9" defaultRowHeight="13.2" x14ac:dyDescent="0.2"/>
  <cols>
    <col min="3" max="3" width="19.6640625" customWidth="1"/>
    <col min="4" max="6" width="26.33203125" customWidth="1"/>
  </cols>
  <sheetData>
    <row r="2" spans="1:24" ht="14.4" x14ac:dyDescent="0.2">
      <c r="B2" s="11" t="s">
        <v>334</v>
      </c>
    </row>
    <row r="4" spans="1:24" s="12" customFormat="1" x14ac:dyDescent="0.2">
      <c r="A4" s="342"/>
      <c r="E4" s="14" t="s">
        <v>335</v>
      </c>
    </row>
    <row r="5" spans="1:24" s="12" customFormat="1" x14ac:dyDescent="0.2">
      <c r="A5" s="342"/>
      <c r="E5" s="14" t="s">
        <v>336</v>
      </c>
    </row>
    <row r="6" spans="1:24" s="12" customFormat="1" ht="6.75" customHeight="1" x14ac:dyDescent="0.2">
      <c r="A6" s="342"/>
    </row>
    <row r="7" spans="1:24" s="12" customFormat="1" ht="15" thickBot="1" x14ac:dyDescent="0.25">
      <c r="A7" s="342"/>
      <c r="B7" s="11"/>
      <c r="E7" s="13"/>
      <c r="F7" s="13" t="s">
        <v>293</v>
      </c>
    </row>
    <row r="8" spans="1:24" s="12" customFormat="1" ht="15" customHeight="1" x14ac:dyDescent="0.2">
      <c r="A8" s="342"/>
      <c r="B8" s="344"/>
      <c r="C8" s="344"/>
      <c r="D8" s="352" t="s">
        <v>324</v>
      </c>
      <c r="E8" s="427" t="s">
        <v>337</v>
      </c>
      <c r="F8" s="348"/>
    </row>
    <row r="9" spans="1:24" s="12" customFormat="1" ht="15" customHeight="1" x14ac:dyDescent="0.2">
      <c r="A9" s="342"/>
      <c r="B9" s="344"/>
      <c r="C9" s="344"/>
      <c r="D9" s="428"/>
      <c r="E9" s="429"/>
      <c r="F9" s="352" t="s">
        <v>338</v>
      </c>
    </row>
    <row r="10" spans="1:24" s="12" customFormat="1" ht="10.5" customHeight="1" x14ac:dyDescent="0.2">
      <c r="A10" s="342"/>
      <c r="B10" s="344"/>
      <c r="C10" s="344"/>
      <c r="D10" s="428"/>
      <c r="E10" s="429"/>
      <c r="F10" s="353"/>
    </row>
    <row r="11" spans="1:24" s="12" customFormat="1" ht="44.25" customHeight="1" x14ac:dyDescent="0.2">
      <c r="A11" s="342"/>
      <c r="B11" s="344"/>
      <c r="C11" s="344"/>
      <c r="D11" s="430"/>
      <c r="E11" s="431"/>
      <c r="F11" s="358"/>
      <c r="X11" s="12" t="s">
        <v>300</v>
      </c>
    </row>
    <row r="12" spans="1:24" s="12" customFormat="1" ht="20.25" customHeight="1" x14ac:dyDescent="0.2">
      <c r="A12" s="342"/>
      <c r="B12" s="359" t="s">
        <v>301</v>
      </c>
      <c r="C12" s="432"/>
      <c r="D12" s="433">
        <v>401</v>
      </c>
      <c r="E12" s="363">
        <v>286</v>
      </c>
      <c r="F12" s="365">
        <v>62</v>
      </c>
    </row>
    <row r="13" spans="1:24" s="12" customFormat="1" ht="20.25" customHeight="1" thickBot="1" x14ac:dyDescent="0.25">
      <c r="A13" s="342"/>
      <c r="B13" s="366"/>
      <c r="C13" s="434"/>
      <c r="D13" s="435"/>
      <c r="E13" s="370"/>
      <c r="F13" s="372">
        <f>F12/E12</f>
        <v>0.21678321678321677</v>
      </c>
    </row>
    <row r="14" spans="1:24" s="12" customFormat="1" ht="20.25" customHeight="1" thickTop="1" x14ac:dyDescent="0.2">
      <c r="A14" s="342"/>
      <c r="B14" s="66" t="s">
        <v>302</v>
      </c>
      <c r="C14" s="380" t="s">
        <v>303</v>
      </c>
      <c r="D14" s="436">
        <v>45</v>
      </c>
      <c r="E14" s="383">
        <v>15</v>
      </c>
      <c r="F14" s="385">
        <v>6</v>
      </c>
    </row>
    <row r="15" spans="1:24" s="12" customFormat="1" ht="20.25" customHeight="1" x14ac:dyDescent="0.2">
      <c r="A15" s="342"/>
      <c r="B15" s="72"/>
      <c r="C15" s="87"/>
      <c r="D15" s="437"/>
      <c r="E15" s="438"/>
      <c r="F15" s="439">
        <f>F14/E14</f>
        <v>0.4</v>
      </c>
    </row>
    <row r="16" spans="1:24" s="12" customFormat="1" ht="20.25" customHeight="1" x14ac:dyDescent="0.2">
      <c r="A16" s="342"/>
      <c r="B16" s="72"/>
      <c r="C16" s="82" t="s">
        <v>304</v>
      </c>
      <c r="D16" s="440">
        <v>75</v>
      </c>
      <c r="E16" s="363">
        <v>97</v>
      </c>
      <c r="F16" s="365">
        <v>5</v>
      </c>
    </row>
    <row r="17" spans="1:6" s="12" customFormat="1" ht="20.25" customHeight="1" x14ac:dyDescent="0.2">
      <c r="A17" s="342"/>
      <c r="B17" s="72"/>
      <c r="C17" s="87"/>
      <c r="D17" s="441"/>
      <c r="E17" s="442"/>
      <c r="F17" s="443">
        <f>F16/E16</f>
        <v>5.1546391752577317E-2</v>
      </c>
    </row>
    <row r="18" spans="1:6" s="12" customFormat="1" ht="20.25" customHeight="1" x14ac:dyDescent="0.2">
      <c r="A18" s="342"/>
      <c r="B18" s="72"/>
      <c r="C18" s="398" t="s">
        <v>305</v>
      </c>
      <c r="D18" s="440">
        <v>24</v>
      </c>
      <c r="E18" s="363">
        <v>11</v>
      </c>
      <c r="F18" s="365">
        <v>1</v>
      </c>
    </row>
    <row r="19" spans="1:6" s="12" customFormat="1" ht="20.25" customHeight="1" x14ac:dyDescent="0.2">
      <c r="A19" s="342"/>
      <c r="B19" s="72"/>
      <c r="C19" s="327"/>
      <c r="D19" s="441"/>
      <c r="E19" s="442"/>
      <c r="F19" s="443">
        <f>F18/E18</f>
        <v>9.0909090909090912E-2</v>
      </c>
    </row>
    <row r="20" spans="1:6" s="12" customFormat="1" ht="20.25" customHeight="1" x14ac:dyDescent="0.2">
      <c r="A20" s="342"/>
      <c r="B20" s="72"/>
      <c r="C20" s="82" t="s">
        <v>306</v>
      </c>
      <c r="D20" s="440">
        <v>90</v>
      </c>
      <c r="E20" s="363">
        <v>26</v>
      </c>
      <c r="F20" s="365">
        <v>3</v>
      </c>
    </row>
    <row r="21" spans="1:6" s="12" customFormat="1" ht="20.25" customHeight="1" x14ac:dyDescent="0.2">
      <c r="A21" s="342"/>
      <c r="B21" s="72"/>
      <c r="C21" s="87"/>
      <c r="D21" s="441"/>
      <c r="E21" s="442"/>
      <c r="F21" s="443">
        <f>F20/E20</f>
        <v>0.11538461538461539</v>
      </c>
    </row>
    <row r="22" spans="1:6" s="12" customFormat="1" ht="20.25" customHeight="1" x14ac:dyDescent="0.2">
      <c r="A22" s="342"/>
      <c r="B22" s="72"/>
      <c r="C22" s="82" t="s">
        <v>307</v>
      </c>
      <c r="D22" s="440">
        <v>8</v>
      </c>
      <c r="E22" s="363">
        <v>30</v>
      </c>
      <c r="F22" s="365">
        <v>10</v>
      </c>
    </row>
    <row r="23" spans="1:6" s="12" customFormat="1" ht="20.25" customHeight="1" x14ac:dyDescent="0.2">
      <c r="A23" s="342"/>
      <c r="B23" s="72"/>
      <c r="C23" s="87"/>
      <c r="D23" s="441"/>
      <c r="E23" s="442"/>
      <c r="F23" s="443">
        <f>F22/E22</f>
        <v>0.33333333333333331</v>
      </c>
    </row>
    <row r="24" spans="1:6" s="12" customFormat="1" ht="20.25" customHeight="1" x14ac:dyDescent="0.2">
      <c r="A24" s="342"/>
      <c r="B24" s="72"/>
      <c r="C24" s="82" t="s">
        <v>308</v>
      </c>
      <c r="D24" s="440">
        <v>159</v>
      </c>
      <c r="E24" s="363">
        <v>107</v>
      </c>
      <c r="F24" s="365">
        <v>37</v>
      </c>
    </row>
    <row r="25" spans="1:6" s="12" customFormat="1" ht="20.25" customHeight="1" thickBot="1" x14ac:dyDescent="0.25">
      <c r="A25" s="342"/>
      <c r="B25" s="72"/>
      <c r="C25" s="87"/>
      <c r="D25" s="437"/>
      <c r="E25" s="438"/>
      <c r="F25" s="439">
        <f>F24/E24</f>
        <v>0.34579439252336447</v>
      </c>
    </row>
    <row r="26" spans="1:6" s="12" customFormat="1" ht="20.25" customHeight="1" thickTop="1" x14ac:dyDescent="0.2">
      <c r="A26" s="342"/>
      <c r="B26" s="66" t="s">
        <v>309</v>
      </c>
      <c r="C26" s="380" t="s">
        <v>310</v>
      </c>
      <c r="D26" s="436">
        <v>87</v>
      </c>
      <c r="E26" s="383">
        <v>8</v>
      </c>
      <c r="F26" s="385">
        <v>4</v>
      </c>
    </row>
    <row r="27" spans="1:6" s="12" customFormat="1" ht="20.25" customHeight="1" x14ac:dyDescent="0.2">
      <c r="A27" s="342"/>
      <c r="B27" s="72"/>
      <c r="C27" s="87"/>
      <c r="D27" s="441"/>
      <c r="E27" s="442"/>
      <c r="F27" s="443">
        <f>F26/E26</f>
        <v>0.5</v>
      </c>
    </row>
    <row r="28" spans="1:6" s="12" customFormat="1" ht="20.25" customHeight="1" x14ac:dyDescent="0.2">
      <c r="A28" s="342"/>
      <c r="B28" s="72"/>
      <c r="C28" s="82" t="s">
        <v>311</v>
      </c>
      <c r="D28" s="444">
        <v>178</v>
      </c>
      <c r="E28" s="377">
        <v>25</v>
      </c>
      <c r="F28" s="395">
        <v>8</v>
      </c>
    </row>
    <row r="29" spans="1:6" s="12" customFormat="1" ht="20.25" customHeight="1" x14ac:dyDescent="0.2">
      <c r="A29" s="342"/>
      <c r="B29" s="72"/>
      <c r="C29" s="87"/>
      <c r="D29" s="441"/>
      <c r="E29" s="370"/>
      <c r="F29" s="372">
        <f>F28/E28</f>
        <v>0.32</v>
      </c>
    </row>
    <row r="30" spans="1:6" s="12" customFormat="1" ht="20.25" customHeight="1" x14ac:dyDescent="0.2">
      <c r="A30" s="342"/>
      <c r="B30" s="72"/>
      <c r="C30" s="82" t="s">
        <v>312</v>
      </c>
      <c r="D30" s="437">
        <v>53</v>
      </c>
      <c r="E30" s="363">
        <v>25</v>
      </c>
      <c r="F30" s="365">
        <v>6</v>
      </c>
    </row>
    <row r="31" spans="1:6" s="12" customFormat="1" ht="20.25" customHeight="1" x14ac:dyDescent="0.2">
      <c r="A31" s="342"/>
      <c r="B31" s="72"/>
      <c r="C31" s="87"/>
      <c r="D31" s="441"/>
      <c r="E31" s="370"/>
      <c r="F31" s="372">
        <f>F30/E30</f>
        <v>0.24</v>
      </c>
    </row>
    <row r="32" spans="1:6" s="12" customFormat="1" ht="20.25" customHeight="1" x14ac:dyDescent="0.2">
      <c r="A32" s="342"/>
      <c r="B32" s="72"/>
      <c r="C32" s="82" t="s">
        <v>313</v>
      </c>
      <c r="D32" s="437">
        <v>26</v>
      </c>
      <c r="E32" s="363">
        <v>11</v>
      </c>
      <c r="F32" s="365">
        <v>3</v>
      </c>
    </row>
    <row r="33" spans="1:6" s="12" customFormat="1" ht="20.25" customHeight="1" x14ac:dyDescent="0.2">
      <c r="A33" s="342"/>
      <c r="B33" s="72"/>
      <c r="C33" s="87"/>
      <c r="D33" s="441"/>
      <c r="E33" s="370"/>
      <c r="F33" s="372">
        <f>F32/E32</f>
        <v>0.27272727272727271</v>
      </c>
    </row>
    <row r="34" spans="1:6" s="12" customFormat="1" ht="20.25" customHeight="1" x14ac:dyDescent="0.2">
      <c r="A34" s="342"/>
      <c r="B34" s="72"/>
      <c r="C34" s="82" t="s">
        <v>314</v>
      </c>
      <c r="D34" s="437">
        <v>31</v>
      </c>
      <c r="E34" s="363">
        <v>31</v>
      </c>
      <c r="F34" s="365">
        <v>5</v>
      </c>
    </row>
    <row r="35" spans="1:6" s="12" customFormat="1" ht="20.25" customHeight="1" x14ac:dyDescent="0.2">
      <c r="A35" s="342"/>
      <c r="B35" s="72"/>
      <c r="C35" s="87"/>
      <c r="D35" s="441"/>
      <c r="E35" s="370"/>
      <c r="F35" s="372">
        <f>F34/E34</f>
        <v>0.16129032258064516</v>
      </c>
    </row>
    <row r="36" spans="1:6" s="12" customFormat="1" ht="20.25" customHeight="1" x14ac:dyDescent="0.2">
      <c r="A36" s="342"/>
      <c r="B36" s="72"/>
      <c r="C36" s="82" t="s">
        <v>315</v>
      </c>
      <c r="D36" s="444">
        <v>26</v>
      </c>
      <c r="E36" s="363">
        <v>186</v>
      </c>
      <c r="F36" s="365">
        <v>36</v>
      </c>
    </row>
    <row r="37" spans="1:6" s="12" customFormat="1" ht="20.25" customHeight="1" thickBot="1" x14ac:dyDescent="0.25">
      <c r="A37" s="342"/>
      <c r="B37" s="72"/>
      <c r="C37" s="87"/>
      <c r="D37" s="437"/>
      <c r="E37" s="438"/>
      <c r="F37" s="439">
        <f>F36/E36</f>
        <v>0.19354838709677419</v>
      </c>
    </row>
    <row r="38" spans="1:6" s="12" customFormat="1" ht="20.25" customHeight="1" thickTop="1" x14ac:dyDescent="0.2">
      <c r="A38" s="342"/>
      <c r="B38" s="72"/>
      <c r="C38" s="445" t="s">
        <v>316</v>
      </c>
      <c r="D38" s="71">
        <f>D28+D30+D32+D34</f>
        <v>288</v>
      </c>
      <c r="E38" s="446">
        <f>E28+E30+E32+E34</f>
        <v>92</v>
      </c>
      <c r="F38" s="447">
        <f>F28+F30+F32+F34</f>
        <v>22</v>
      </c>
    </row>
    <row r="39" spans="1:6" s="12" customFormat="1" ht="20.25" customHeight="1" x14ac:dyDescent="0.2">
      <c r="A39" s="342"/>
      <c r="B39" s="72"/>
      <c r="C39" s="412" t="s">
        <v>317</v>
      </c>
      <c r="D39" s="441"/>
      <c r="E39" s="442"/>
      <c r="F39" s="443">
        <f>F38/E38</f>
        <v>0.2391304347826087</v>
      </c>
    </row>
    <row r="40" spans="1:6" s="12" customFormat="1" ht="20.25" customHeight="1" x14ac:dyDescent="0.2">
      <c r="A40" s="342"/>
      <c r="B40" s="72"/>
      <c r="C40" s="413" t="s">
        <v>316</v>
      </c>
      <c r="D40" s="50">
        <f>D30+D32+D34+D36</f>
        <v>136</v>
      </c>
      <c r="E40" s="448">
        <f>E30+E32+E34+E36</f>
        <v>253</v>
      </c>
      <c r="F40" s="449">
        <f>F30+F32+F34+F36</f>
        <v>50</v>
      </c>
    </row>
    <row r="41" spans="1:6" s="12" customFormat="1" ht="20.25" customHeight="1" thickBot="1" x14ac:dyDescent="0.25">
      <c r="A41" s="342"/>
      <c r="B41" s="105"/>
      <c r="C41" s="412" t="s">
        <v>318</v>
      </c>
      <c r="D41" s="441"/>
      <c r="E41" s="450"/>
      <c r="F41" s="451">
        <f>F40/E40</f>
        <v>0.19762845849802371</v>
      </c>
    </row>
    <row r="42" spans="1:6" s="12" customFormat="1" x14ac:dyDescent="0.2">
      <c r="A42" s="342"/>
      <c r="B42" s="417"/>
      <c r="C42" s="418"/>
      <c r="D42" s="419"/>
      <c r="E42" s="420"/>
    </row>
    <row r="43" spans="1:6" s="453" customFormat="1" x14ac:dyDescent="0.2">
      <c r="A43" s="452"/>
      <c r="B43" s="453" t="s">
        <v>327</v>
      </c>
      <c r="D43" s="453">
        <f>D26+D28+D30+D32+D34+D36</f>
        <v>401</v>
      </c>
      <c r="E43" s="453">
        <f t="shared" ref="E43:F43" si="0">E26+E28+E30+E32+E34+E36</f>
        <v>286</v>
      </c>
      <c r="F43" s="453">
        <f t="shared" si="0"/>
        <v>62</v>
      </c>
    </row>
    <row r="44" spans="1:6" s="12" customFormat="1" x14ac:dyDescent="0.2">
      <c r="A44" s="342"/>
      <c r="B44" s="65" t="s">
        <v>328</v>
      </c>
      <c r="E44" s="113"/>
      <c r="F44" s="113">
        <f>F43/E43</f>
        <v>0.21678321678321677</v>
      </c>
    </row>
    <row r="45" spans="1:6" s="12" customFormat="1" x14ac:dyDescent="0.2">
      <c r="A45" s="342"/>
      <c r="B45" s="65"/>
      <c r="E45" s="113"/>
      <c r="F45" s="113"/>
    </row>
    <row r="46" spans="1:6" s="12" customFormat="1" x14ac:dyDescent="0.2">
      <c r="A46" s="342"/>
      <c r="B46" s="65" t="s">
        <v>267</v>
      </c>
      <c r="D46" s="112">
        <f>D38+D36+D26</f>
        <v>401</v>
      </c>
      <c r="E46" s="112">
        <f t="shared" ref="E46:F46" si="1">E38+E36+E26</f>
        <v>286</v>
      </c>
      <c r="F46" s="112">
        <f t="shared" si="1"/>
        <v>62</v>
      </c>
    </row>
    <row r="47" spans="1:6" s="12" customFormat="1" x14ac:dyDescent="0.2">
      <c r="A47" s="342"/>
      <c r="B47" s="65"/>
      <c r="D47" s="112">
        <f>D40+D26+D28</f>
        <v>401</v>
      </c>
      <c r="E47" s="112">
        <f t="shared" ref="E47:F47" si="2">E40+E26+E28</f>
        <v>286</v>
      </c>
      <c r="F47" s="112">
        <f t="shared" si="2"/>
        <v>62</v>
      </c>
    </row>
    <row r="48" spans="1:6" s="12" customFormat="1" x14ac:dyDescent="0.2">
      <c r="A48" s="342"/>
      <c r="B48" s="342"/>
      <c r="E48" s="113"/>
      <c r="F48" s="113"/>
    </row>
    <row r="49" spans="1:6" s="323" customFormat="1" x14ac:dyDescent="0.2">
      <c r="A49" s="424"/>
      <c r="B49" s="424" t="s">
        <v>268</v>
      </c>
      <c r="C49" s="424"/>
      <c r="D49" s="424">
        <f>D12-D43</f>
        <v>0</v>
      </c>
      <c r="E49" s="424">
        <f t="shared" ref="E49:F50" si="3">E12-E43</f>
        <v>0</v>
      </c>
      <c r="F49" s="424">
        <f t="shared" si="3"/>
        <v>0</v>
      </c>
    </row>
    <row r="50" spans="1:6" s="323" customFormat="1" x14ac:dyDescent="0.2">
      <c r="A50" s="424"/>
      <c r="B50" s="424"/>
      <c r="C50" s="424"/>
      <c r="D50" s="424"/>
      <c r="E50" s="424"/>
      <c r="F50" s="424">
        <f t="shared" si="3"/>
        <v>0</v>
      </c>
    </row>
    <row r="51" spans="1:6" s="12" customFormat="1" x14ac:dyDescent="0.2">
      <c r="A51" s="342"/>
      <c r="B51" s="342"/>
      <c r="C51" s="342"/>
      <c r="D51" s="342"/>
      <c r="E51" s="342"/>
      <c r="F51" s="342"/>
    </row>
    <row r="52" spans="1:6" s="12" customFormat="1" x14ac:dyDescent="0.2">
      <c r="A52" s="342"/>
      <c r="B52" s="342"/>
      <c r="C52" s="342"/>
      <c r="D52" s="454">
        <f>D46-D43</f>
        <v>0</v>
      </c>
      <c r="E52" s="454">
        <f t="shared" ref="E52:F52" si="4">E46-E43</f>
        <v>0</v>
      </c>
      <c r="F52" s="454">
        <f t="shared" si="4"/>
        <v>0</v>
      </c>
    </row>
    <row r="53" spans="1:6" s="12" customFormat="1" x14ac:dyDescent="0.2">
      <c r="A53" s="342"/>
      <c r="B53" s="342"/>
      <c r="C53" s="342"/>
      <c r="D53" s="454">
        <f>D47-D43</f>
        <v>0</v>
      </c>
      <c r="E53" s="454">
        <f t="shared" ref="E53:F53" si="5">E47-E43</f>
        <v>0</v>
      </c>
      <c r="F53" s="454">
        <f t="shared" si="5"/>
        <v>0</v>
      </c>
    </row>
    <row r="54" spans="1:6" s="12" customFormat="1" x14ac:dyDescent="0.2">
      <c r="A54" s="342"/>
      <c r="B54" s="342"/>
      <c r="C54" s="342"/>
      <c r="D54" s="342"/>
    </row>
  </sheetData>
  <mergeCells count="19">
    <mergeCell ref="C22:C23"/>
    <mergeCell ref="C24:C25"/>
    <mergeCell ref="B26:B41"/>
    <mergeCell ref="C26:C27"/>
    <mergeCell ref="C28:C29"/>
    <mergeCell ref="C30:C31"/>
    <mergeCell ref="C32:C33"/>
    <mergeCell ref="C34:C35"/>
    <mergeCell ref="C36:C37"/>
    <mergeCell ref="B8:C11"/>
    <mergeCell ref="D8:D11"/>
    <mergeCell ref="E8:E11"/>
    <mergeCell ref="F9:F11"/>
    <mergeCell ref="B12:C13"/>
    <mergeCell ref="B14:B25"/>
    <mergeCell ref="C14:C15"/>
    <mergeCell ref="C16:C17"/>
    <mergeCell ref="C18:C19"/>
    <mergeCell ref="C20:C21"/>
  </mergeCells>
  <phoneticPr fontId="3"/>
  <printOptions horizontalCentered="1"/>
  <pageMargins left="0.9055118110236221" right="0.51181102362204722" top="0.39370078740157483" bottom="0.74803149606299213"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A3A1F-6507-4393-916B-1E1ABFF9B49B}">
  <sheetPr>
    <tabColor rgb="FF92D050"/>
  </sheetPr>
  <dimension ref="A2:X54"/>
  <sheetViews>
    <sheetView view="pageBreakPreview" zoomScaleNormal="87" zoomScaleSheetLayoutView="100" workbookViewId="0"/>
  </sheetViews>
  <sheetFormatPr defaultColWidth="9" defaultRowHeight="13.2" x14ac:dyDescent="0.2"/>
  <cols>
    <col min="3" max="3" width="19.6640625" customWidth="1"/>
    <col min="4" max="6" width="26.33203125" customWidth="1"/>
  </cols>
  <sheetData>
    <row r="2" spans="1:24" ht="14.4" x14ac:dyDescent="0.2">
      <c r="B2" s="11" t="s">
        <v>339</v>
      </c>
    </row>
    <row r="4" spans="1:24" s="12" customFormat="1" x14ac:dyDescent="0.2">
      <c r="A4" s="342"/>
      <c r="E4" s="14" t="s">
        <v>340</v>
      </c>
    </row>
    <row r="5" spans="1:24" s="12" customFormat="1" x14ac:dyDescent="0.2">
      <c r="A5" s="342"/>
      <c r="E5" s="14" t="s">
        <v>341</v>
      </c>
    </row>
    <row r="6" spans="1:24" s="12" customFormat="1" ht="6.75" customHeight="1" x14ac:dyDescent="0.2">
      <c r="A6" s="342"/>
    </row>
    <row r="7" spans="1:24" s="12" customFormat="1" ht="15" thickBot="1" x14ac:dyDescent="0.25">
      <c r="A7" s="342"/>
      <c r="B7" s="11"/>
      <c r="E7" s="13"/>
      <c r="F7" s="13" t="s">
        <v>293</v>
      </c>
    </row>
    <row r="8" spans="1:24" s="12" customFormat="1" ht="15" customHeight="1" x14ac:dyDescent="0.2">
      <c r="A8" s="342"/>
      <c r="B8" s="344"/>
      <c r="C8" s="344"/>
      <c r="D8" s="352" t="s">
        <v>324</v>
      </c>
      <c r="E8" s="427" t="s">
        <v>342</v>
      </c>
      <c r="F8" s="348"/>
    </row>
    <row r="9" spans="1:24" s="12" customFormat="1" ht="15" customHeight="1" x14ac:dyDescent="0.2">
      <c r="A9" s="342"/>
      <c r="B9" s="344"/>
      <c r="C9" s="344"/>
      <c r="D9" s="428"/>
      <c r="E9" s="429"/>
      <c r="F9" s="352" t="s">
        <v>338</v>
      </c>
    </row>
    <row r="10" spans="1:24" s="12" customFormat="1" ht="10.5" customHeight="1" x14ac:dyDescent="0.2">
      <c r="A10" s="342"/>
      <c r="B10" s="344"/>
      <c r="C10" s="344"/>
      <c r="D10" s="428"/>
      <c r="E10" s="429"/>
      <c r="F10" s="353"/>
    </row>
    <row r="11" spans="1:24" s="12" customFormat="1" ht="44.25" customHeight="1" x14ac:dyDescent="0.2">
      <c r="A11" s="342"/>
      <c r="B11" s="344"/>
      <c r="C11" s="344"/>
      <c r="D11" s="430"/>
      <c r="E11" s="431"/>
      <c r="F11" s="358"/>
      <c r="X11" s="12" t="s">
        <v>300</v>
      </c>
    </row>
    <row r="12" spans="1:24" s="12" customFormat="1" ht="20.25" customHeight="1" x14ac:dyDescent="0.2">
      <c r="A12" s="342"/>
      <c r="B12" s="359" t="s">
        <v>301</v>
      </c>
      <c r="C12" s="432"/>
      <c r="D12" s="433">
        <v>401</v>
      </c>
      <c r="E12" s="363">
        <f>E14+E16+E18+E20+E22+E24</f>
        <v>412</v>
      </c>
      <c r="F12" s="455">
        <f>F14+F16+F18+F20+F22+F24</f>
        <v>149</v>
      </c>
    </row>
    <row r="13" spans="1:24" s="12" customFormat="1" ht="20.25" customHeight="1" thickBot="1" x14ac:dyDescent="0.25">
      <c r="A13" s="342"/>
      <c r="B13" s="366"/>
      <c r="C13" s="434"/>
      <c r="D13" s="435"/>
      <c r="E13" s="370"/>
      <c r="F13" s="372">
        <f>F12/E12</f>
        <v>0.36165048543689321</v>
      </c>
    </row>
    <row r="14" spans="1:24" s="12" customFormat="1" ht="20.25" customHeight="1" thickTop="1" x14ac:dyDescent="0.2">
      <c r="A14" s="342"/>
      <c r="B14" s="66" t="s">
        <v>302</v>
      </c>
      <c r="C14" s="380" t="s">
        <v>303</v>
      </c>
      <c r="D14" s="436">
        <v>45</v>
      </c>
      <c r="E14" s="383">
        <v>8</v>
      </c>
      <c r="F14" s="385">
        <v>2</v>
      </c>
    </row>
    <row r="15" spans="1:24" s="12" customFormat="1" ht="20.25" customHeight="1" x14ac:dyDescent="0.2">
      <c r="A15" s="342"/>
      <c r="B15" s="72"/>
      <c r="C15" s="87"/>
      <c r="D15" s="437"/>
      <c r="E15" s="438"/>
      <c r="F15" s="439">
        <f>F14/E14</f>
        <v>0.25</v>
      </c>
    </row>
    <row r="16" spans="1:24" s="12" customFormat="1" ht="20.25" customHeight="1" x14ac:dyDescent="0.2">
      <c r="A16" s="342"/>
      <c r="B16" s="72"/>
      <c r="C16" s="82" t="s">
        <v>304</v>
      </c>
      <c r="D16" s="440">
        <v>75</v>
      </c>
      <c r="E16" s="363">
        <v>134</v>
      </c>
      <c r="F16" s="365">
        <v>19</v>
      </c>
    </row>
    <row r="17" spans="1:6" s="12" customFormat="1" ht="20.25" customHeight="1" x14ac:dyDescent="0.2">
      <c r="A17" s="342"/>
      <c r="B17" s="72"/>
      <c r="C17" s="87"/>
      <c r="D17" s="441"/>
      <c r="E17" s="442"/>
      <c r="F17" s="443">
        <f>F16/E16</f>
        <v>0.1417910447761194</v>
      </c>
    </row>
    <row r="18" spans="1:6" s="12" customFormat="1" ht="20.25" customHeight="1" x14ac:dyDescent="0.2">
      <c r="A18" s="342"/>
      <c r="B18" s="72"/>
      <c r="C18" s="398" t="s">
        <v>305</v>
      </c>
      <c r="D18" s="440">
        <v>24</v>
      </c>
      <c r="E18" s="363">
        <v>20</v>
      </c>
      <c r="F18" s="365">
        <v>5</v>
      </c>
    </row>
    <row r="19" spans="1:6" s="12" customFormat="1" ht="20.25" customHeight="1" x14ac:dyDescent="0.2">
      <c r="A19" s="342"/>
      <c r="B19" s="72"/>
      <c r="C19" s="327"/>
      <c r="D19" s="441"/>
      <c r="E19" s="442"/>
      <c r="F19" s="443">
        <f>F18/E18</f>
        <v>0.25</v>
      </c>
    </row>
    <row r="20" spans="1:6" s="12" customFormat="1" ht="20.25" customHeight="1" x14ac:dyDescent="0.2">
      <c r="A20" s="342"/>
      <c r="B20" s="72"/>
      <c r="C20" s="82" t="s">
        <v>306</v>
      </c>
      <c r="D20" s="440">
        <v>90</v>
      </c>
      <c r="E20" s="363">
        <v>39</v>
      </c>
      <c r="F20" s="365">
        <v>22</v>
      </c>
    </row>
    <row r="21" spans="1:6" s="12" customFormat="1" ht="20.25" customHeight="1" x14ac:dyDescent="0.2">
      <c r="A21" s="342"/>
      <c r="B21" s="72"/>
      <c r="C21" s="87"/>
      <c r="D21" s="441"/>
      <c r="E21" s="442"/>
      <c r="F21" s="443">
        <f>F20/E20</f>
        <v>0.5641025641025641</v>
      </c>
    </row>
    <row r="22" spans="1:6" s="12" customFormat="1" ht="20.25" customHeight="1" x14ac:dyDescent="0.2">
      <c r="A22" s="342"/>
      <c r="B22" s="72"/>
      <c r="C22" s="82" t="s">
        <v>307</v>
      </c>
      <c r="D22" s="440">
        <v>8</v>
      </c>
      <c r="E22" s="363">
        <v>34</v>
      </c>
      <c r="F22" s="365">
        <v>18</v>
      </c>
    </row>
    <row r="23" spans="1:6" s="12" customFormat="1" ht="20.25" customHeight="1" x14ac:dyDescent="0.2">
      <c r="A23" s="342"/>
      <c r="B23" s="72"/>
      <c r="C23" s="87"/>
      <c r="D23" s="441"/>
      <c r="E23" s="442"/>
      <c r="F23" s="443">
        <f>F22/E22</f>
        <v>0.52941176470588236</v>
      </c>
    </row>
    <row r="24" spans="1:6" s="12" customFormat="1" ht="20.25" customHeight="1" x14ac:dyDescent="0.2">
      <c r="A24" s="342"/>
      <c r="B24" s="72"/>
      <c r="C24" s="82" t="s">
        <v>308</v>
      </c>
      <c r="D24" s="440">
        <v>159</v>
      </c>
      <c r="E24" s="363">
        <v>177</v>
      </c>
      <c r="F24" s="365">
        <v>83</v>
      </c>
    </row>
    <row r="25" spans="1:6" s="12" customFormat="1" ht="20.25" customHeight="1" thickBot="1" x14ac:dyDescent="0.25">
      <c r="A25" s="342"/>
      <c r="B25" s="72"/>
      <c r="C25" s="87"/>
      <c r="D25" s="437"/>
      <c r="E25" s="438"/>
      <c r="F25" s="439">
        <f>F24/E24</f>
        <v>0.46892655367231639</v>
      </c>
    </row>
    <row r="26" spans="1:6" s="12" customFormat="1" ht="20.25" customHeight="1" thickTop="1" x14ac:dyDescent="0.2">
      <c r="A26" s="342"/>
      <c r="B26" s="66" t="s">
        <v>309</v>
      </c>
      <c r="C26" s="380" t="s">
        <v>310</v>
      </c>
      <c r="D26" s="436">
        <v>87</v>
      </c>
      <c r="E26" s="383">
        <v>3</v>
      </c>
      <c r="F26" s="385">
        <v>3</v>
      </c>
    </row>
    <row r="27" spans="1:6" s="12" customFormat="1" ht="20.25" customHeight="1" x14ac:dyDescent="0.2">
      <c r="A27" s="342"/>
      <c r="B27" s="72"/>
      <c r="C27" s="87"/>
      <c r="D27" s="441"/>
      <c r="E27" s="442"/>
      <c r="F27" s="443">
        <f>F26/E26</f>
        <v>1</v>
      </c>
    </row>
    <row r="28" spans="1:6" s="12" customFormat="1" ht="20.25" customHeight="1" x14ac:dyDescent="0.2">
      <c r="A28" s="342"/>
      <c r="B28" s="72"/>
      <c r="C28" s="82" t="s">
        <v>311</v>
      </c>
      <c r="D28" s="444">
        <v>178</v>
      </c>
      <c r="E28" s="377">
        <v>31</v>
      </c>
      <c r="F28" s="395">
        <v>18</v>
      </c>
    </row>
    <row r="29" spans="1:6" s="12" customFormat="1" ht="20.25" customHeight="1" x14ac:dyDescent="0.2">
      <c r="A29" s="342"/>
      <c r="B29" s="72"/>
      <c r="C29" s="87"/>
      <c r="D29" s="441"/>
      <c r="E29" s="370"/>
      <c r="F29" s="372">
        <f>F28/E28</f>
        <v>0.58064516129032262</v>
      </c>
    </row>
    <row r="30" spans="1:6" s="12" customFormat="1" ht="20.25" customHeight="1" x14ac:dyDescent="0.2">
      <c r="A30" s="342"/>
      <c r="B30" s="72"/>
      <c r="C30" s="82" t="s">
        <v>312</v>
      </c>
      <c r="D30" s="437">
        <v>53</v>
      </c>
      <c r="E30" s="363">
        <v>45</v>
      </c>
      <c r="F30" s="365">
        <v>25</v>
      </c>
    </row>
    <row r="31" spans="1:6" s="12" customFormat="1" ht="20.25" customHeight="1" x14ac:dyDescent="0.2">
      <c r="A31" s="342"/>
      <c r="B31" s="72"/>
      <c r="C31" s="87"/>
      <c r="D31" s="441"/>
      <c r="E31" s="370"/>
      <c r="F31" s="372">
        <f>F30/E30</f>
        <v>0.55555555555555558</v>
      </c>
    </row>
    <row r="32" spans="1:6" s="12" customFormat="1" ht="20.25" customHeight="1" x14ac:dyDescent="0.2">
      <c r="A32" s="342"/>
      <c r="B32" s="72"/>
      <c r="C32" s="82" t="s">
        <v>313</v>
      </c>
      <c r="D32" s="437">
        <v>26</v>
      </c>
      <c r="E32" s="363">
        <v>13</v>
      </c>
      <c r="F32" s="365">
        <v>5</v>
      </c>
    </row>
    <row r="33" spans="1:6" s="12" customFormat="1" ht="20.25" customHeight="1" x14ac:dyDescent="0.2">
      <c r="A33" s="342"/>
      <c r="B33" s="72"/>
      <c r="C33" s="87"/>
      <c r="D33" s="441"/>
      <c r="E33" s="370"/>
      <c r="F33" s="372">
        <f>F32/E32</f>
        <v>0.38461538461538464</v>
      </c>
    </row>
    <row r="34" spans="1:6" s="12" customFormat="1" ht="20.25" customHeight="1" x14ac:dyDescent="0.2">
      <c r="A34" s="342"/>
      <c r="B34" s="72"/>
      <c r="C34" s="82" t="s">
        <v>314</v>
      </c>
      <c r="D34" s="437">
        <v>31</v>
      </c>
      <c r="E34" s="363">
        <v>62</v>
      </c>
      <c r="F34" s="365">
        <v>22</v>
      </c>
    </row>
    <row r="35" spans="1:6" s="12" customFormat="1" ht="20.25" customHeight="1" x14ac:dyDescent="0.2">
      <c r="A35" s="342"/>
      <c r="B35" s="72"/>
      <c r="C35" s="87"/>
      <c r="D35" s="441"/>
      <c r="E35" s="370"/>
      <c r="F35" s="372">
        <f>F34/E34</f>
        <v>0.35483870967741937</v>
      </c>
    </row>
    <row r="36" spans="1:6" s="12" customFormat="1" ht="20.25" customHeight="1" x14ac:dyDescent="0.2">
      <c r="A36" s="342"/>
      <c r="B36" s="72"/>
      <c r="C36" s="82" t="s">
        <v>315</v>
      </c>
      <c r="D36" s="444">
        <v>26</v>
      </c>
      <c r="E36" s="363">
        <v>258</v>
      </c>
      <c r="F36" s="365">
        <v>76</v>
      </c>
    </row>
    <row r="37" spans="1:6" s="12" customFormat="1" ht="20.25" customHeight="1" thickBot="1" x14ac:dyDescent="0.25">
      <c r="A37" s="342"/>
      <c r="B37" s="72"/>
      <c r="C37" s="87"/>
      <c r="D37" s="437"/>
      <c r="E37" s="438"/>
      <c r="F37" s="439">
        <f>F36/E36</f>
        <v>0.29457364341085274</v>
      </c>
    </row>
    <row r="38" spans="1:6" s="12" customFormat="1" ht="20.25" customHeight="1" thickTop="1" x14ac:dyDescent="0.2">
      <c r="A38" s="342"/>
      <c r="B38" s="72"/>
      <c r="C38" s="445" t="s">
        <v>316</v>
      </c>
      <c r="D38" s="71">
        <f>D28+D30+D32+D34</f>
        <v>288</v>
      </c>
      <c r="E38" s="446">
        <f>E28+E30+E32+E34</f>
        <v>151</v>
      </c>
      <c r="F38" s="447">
        <f>F28+F30+F32+F34</f>
        <v>70</v>
      </c>
    </row>
    <row r="39" spans="1:6" s="12" customFormat="1" ht="20.25" customHeight="1" x14ac:dyDescent="0.2">
      <c r="A39" s="342"/>
      <c r="B39" s="72"/>
      <c r="C39" s="412" t="s">
        <v>317</v>
      </c>
      <c r="D39" s="441"/>
      <c r="E39" s="442"/>
      <c r="F39" s="443">
        <f>F38/E38</f>
        <v>0.46357615894039733</v>
      </c>
    </row>
    <row r="40" spans="1:6" s="12" customFormat="1" ht="20.25" customHeight="1" x14ac:dyDescent="0.2">
      <c r="A40" s="342"/>
      <c r="B40" s="72"/>
      <c r="C40" s="413" t="s">
        <v>316</v>
      </c>
      <c r="D40" s="50">
        <f>D30+D32+D34+D36</f>
        <v>136</v>
      </c>
      <c r="E40" s="448">
        <f>E30+E32+E34+E36</f>
        <v>378</v>
      </c>
      <c r="F40" s="456">
        <f>F30+F32+F34+F36</f>
        <v>128</v>
      </c>
    </row>
    <row r="41" spans="1:6" s="12" customFormat="1" ht="20.25" customHeight="1" thickBot="1" x14ac:dyDescent="0.25">
      <c r="A41" s="342"/>
      <c r="B41" s="105"/>
      <c r="C41" s="412" t="s">
        <v>318</v>
      </c>
      <c r="D41" s="441"/>
      <c r="E41" s="450"/>
      <c r="F41" s="451">
        <f>F40/E40</f>
        <v>0.33862433862433861</v>
      </c>
    </row>
    <row r="42" spans="1:6" s="12" customFormat="1" x14ac:dyDescent="0.2">
      <c r="A42" s="342"/>
      <c r="B42" s="417"/>
      <c r="C42" s="418"/>
      <c r="D42" s="419"/>
      <c r="E42" s="420"/>
    </row>
    <row r="43" spans="1:6" s="453" customFormat="1" x14ac:dyDescent="0.2">
      <c r="A43" s="452"/>
      <c r="B43" s="453" t="s">
        <v>327</v>
      </c>
      <c r="D43" s="453">
        <f>D26+D28+D30+D32+D34+D36</f>
        <v>401</v>
      </c>
      <c r="E43" s="453">
        <f t="shared" ref="E43:F43" si="0">E26+E28+E30+E32+E34+E36</f>
        <v>412</v>
      </c>
      <c r="F43" s="453">
        <f t="shared" si="0"/>
        <v>149</v>
      </c>
    </row>
    <row r="44" spans="1:6" s="12" customFormat="1" x14ac:dyDescent="0.2">
      <c r="A44" s="342"/>
      <c r="B44" s="65" t="s">
        <v>328</v>
      </c>
      <c r="E44" s="113"/>
      <c r="F44" s="113">
        <f>F43/E43</f>
        <v>0.36165048543689321</v>
      </c>
    </row>
    <row r="45" spans="1:6" s="12" customFormat="1" x14ac:dyDescent="0.2">
      <c r="A45" s="342"/>
      <c r="B45" s="65"/>
      <c r="E45" s="113"/>
      <c r="F45" s="113"/>
    </row>
    <row r="46" spans="1:6" s="12" customFormat="1" x14ac:dyDescent="0.2">
      <c r="A46" s="342"/>
      <c r="B46" s="65" t="s">
        <v>267</v>
      </c>
      <c r="D46" s="112">
        <f>D38+D36+D26</f>
        <v>401</v>
      </c>
      <c r="E46" s="112">
        <f t="shared" ref="E46:F46" si="1">E38+E36+E26</f>
        <v>412</v>
      </c>
      <c r="F46" s="112">
        <f t="shared" si="1"/>
        <v>149</v>
      </c>
    </row>
    <row r="47" spans="1:6" s="12" customFormat="1" x14ac:dyDescent="0.2">
      <c r="A47" s="342"/>
      <c r="B47" s="65"/>
      <c r="D47" s="112">
        <f>D40+D26+D28</f>
        <v>401</v>
      </c>
      <c r="E47" s="112">
        <f t="shared" ref="E47:F47" si="2">E40+E26+E28</f>
        <v>412</v>
      </c>
      <c r="F47" s="112">
        <f t="shared" si="2"/>
        <v>149</v>
      </c>
    </row>
    <row r="48" spans="1:6" s="12" customFormat="1" x14ac:dyDescent="0.2">
      <c r="A48" s="342"/>
      <c r="B48" s="342"/>
      <c r="E48" s="113"/>
      <c r="F48" s="113"/>
    </row>
    <row r="49" spans="1:6" s="323" customFormat="1" x14ac:dyDescent="0.2">
      <c r="A49" s="424"/>
      <c r="B49" s="424" t="s">
        <v>268</v>
      </c>
      <c r="C49" s="424"/>
      <c r="D49" s="424">
        <f>D12-D43</f>
        <v>0</v>
      </c>
      <c r="E49" s="424">
        <f t="shared" ref="E49:F50" si="3">E12-E43</f>
        <v>0</v>
      </c>
      <c r="F49" s="424">
        <f t="shared" si="3"/>
        <v>0</v>
      </c>
    </row>
    <row r="50" spans="1:6" s="323" customFormat="1" x14ac:dyDescent="0.2">
      <c r="A50" s="424"/>
      <c r="B50" s="424"/>
      <c r="C50" s="424"/>
      <c r="D50" s="424"/>
      <c r="E50" s="424"/>
      <c r="F50" s="424">
        <f t="shared" si="3"/>
        <v>0</v>
      </c>
    </row>
    <row r="51" spans="1:6" s="12" customFormat="1" x14ac:dyDescent="0.2">
      <c r="A51" s="342"/>
      <c r="B51" s="342"/>
      <c r="C51" s="342"/>
      <c r="D51" s="342"/>
      <c r="E51" s="342"/>
      <c r="F51" s="342"/>
    </row>
    <row r="52" spans="1:6" s="12" customFormat="1" x14ac:dyDescent="0.2">
      <c r="A52" s="342"/>
      <c r="B52" s="342"/>
      <c r="C52" s="342"/>
      <c r="D52" s="454">
        <f>D46-D43</f>
        <v>0</v>
      </c>
      <c r="E52" s="454">
        <f t="shared" ref="E52:F52" si="4">E46-E43</f>
        <v>0</v>
      </c>
      <c r="F52" s="454">
        <f t="shared" si="4"/>
        <v>0</v>
      </c>
    </row>
    <row r="53" spans="1:6" s="12" customFormat="1" x14ac:dyDescent="0.2">
      <c r="A53" s="342"/>
      <c r="B53" s="342"/>
      <c r="C53" s="342"/>
      <c r="D53" s="454">
        <f>D47-D43</f>
        <v>0</v>
      </c>
      <c r="E53" s="454">
        <f t="shared" ref="E53:F53" si="5">E47-E43</f>
        <v>0</v>
      </c>
      <c r="F53" s="454">
        <f t="shared" si="5"/>
        <v>0</v>
      </c>
    </row>
    <row r="54" spans="1:6" s="12" customFormat="1" x14ac:dyDescent="0.2">
      <c r="A54" s="342"/>
      <c r="B54" s="342"/>
      <c r="C54" s="342"/>
      <c r="D54" s="342"/>
    </row>
  </sheetData>
  <mergeCells count="19">
    <mergeCell ref="C22:C23"/>
    <mergeCell ref="C24:C25"/>
    <mergeCell ref="B26:B41"/>
    <mergeCell ref="C26:C27"/>
    <mergeCell ref="C28:C29"/>
    <mergeCell ref="C30:C31"/>
    <mergeCell ref="C32:C33"/>
    <mergeCell ref="C34:C35"/>
    <mergeCell ref="C36:C37"/>
    <mergeCell ref="B8:C11"/>
    <mergeCell ref="D8:D11"/>
    <mergeCell ref="E8:E11"/>
    <mergeCell ref="F9:F11"/>
    <mergeCell ref="B12:C13"/>
    <mergeCell ref="B14:B25"/>
    <mergeCell ref="C14:C15"/>
    <mergeCell ref="C16:C17"/>
    <mergeCell ref="C18:C19"/>
    <mergeCell ref="C20:C21"/>
  </mergeCells>
  <phoneticPr fontId="3"/>
  <pageMargins left="0.92" right="0.53" top="0.39" bottom="0.75"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EAF8E-5C92-452D-9F96-32AF1FCFA52C}">
  <sheetPr>
    <tabColor rgb="FF92D050"/>
    <pageSetUpPr fitToPage="1"/>
  </sheetPr>
  <dimension ref="B1:M51"/>
  <sheetViews>
    <sheetView view="pageBreakPreview" zoomScale="80" zoomScaleNormal="100" zoomScaleSheetLayoutView="80" workbookViewId="0"/>
  </sheetViews>
  <sheetFormatPr defaultRowHeight="13.2" x14ac:dyDescent="0.2"/>
  <cols>
    <col min="2" max="2" width="5.33203125" customWidth="1"/>
    <col min="3" max="3" width="16.88671875" customWidth="1"/>
    <col min="4" max="4" width="10.33203125" customWidth="1"/>
    <col min="5" max="13" width="19.6640625" customWidth="1"/>
  </cols>
  <sheetData>
    <row r="1" spans="2:12" x14ac:dyDescent="0.2">
      <c r="B1" s="12" t="s">
        <v>343</v>
      </c>
    </row>
    <row r="2" spans="2:12" ht="9.75" customHeight="1" x14ac:dyDescent="0.2"/>
    <row r="3" spans="2:12" x14ac:dyDescent="0.2">
      <c r="J3" s="14" t="s">
        <v>196</v>
      </c>
    </row>
    <row r="4" spans="2:12" x14ac:dyDescent="0.2">
      <c r="J4" s="14" t="s">
        <v>344</v>
      </c>
    </row>
    <row r="5" spans="2:12" ht="8.25" customHeight="1" x14ac:dyDescent="0.2"/>
    <row r="6" spans="2:12" ht="13.8" thickBot="1" x14ac:dyDescent="0.25">
      <c r="K6" s="13" t="s">
        <v>199</v>
      </c>
    </row>
    <row r="7" spans="2:12" x14ac:dyDescent="0.2">
      <c r="B7" s="344"/>
      <c r="C7" s="344"/>
      <c r="D7" s="457" t="s">
        <v>345</v>
      </c>
      <c r="E7" s="458" t="s">
        <v>346</v>
      </c>
      <c r="F7" s="459" t="s">
        <v>347</v>
      </c>
      <c r="G7" s="459" t="s">
        <v>348</v>
      </c>
      <c r="H7" s="459" t="s">
        <v>349</v>
      </c>
      <c r="I7" s="459" t="s">
        <v>350</v>
      </c>
      <c r="J7" s="460" t="s">
        <v>351</v>
      </c>
      <c r="K7" s="461" t="s">
        <v>352</v>
      </c>
    </row>
    <row r="8" spans="2:12" ht="61.5" customHeight="1" x14ac:dyDescent="0.2">
      <c r="B8" s="344"/>
      <c r="C8" s="344"/>
      <c r="D8" s="457"/>
      <c r="E8" s="462"/>
      <c r="F8" s="463"/>
      <c r="G8" s="463"/>
      <c r="H8" s="463"/>
      <c r="I8" s="463"/>
      <c r="J8" s="464"/>
      <c r="K8" s="465"/>
      <c r="L8" s="112"/>
    </row>
    <row r="9" spans="2:12" ht="21.75" customHeight="1" x14ac:dyDescent="0.2">
      <c r="B9" s="46" t="s">
        <v>211</v>
      </c>
      <c r="C9" s="466"/>
      <c r="D9" s="467">
        <f>SUM(D11:D21)</f>
        <v>401</v>
      </c>
      <c r="E9" s="468">
        <f>E11+E13+E15+E17+E19+E21</f>
        <v>86</v>
      </c>
      <c r="F9" s="467">
        <f t="shared" ref="F9:K9" si="0">F11+F13+F15+F17+F19+F21</f>
        <v>64</v>
      </c>
      <c r="G9" s="467">
        <f t="shared" si="0"/>
        <v>122</v>
      </c>
      <c r="H9" s="467">
        <f t="shared" si="0"/>
        <v>15</v>
      </c>
      <c r="I9" s="467">
        <f>I11+I13+I15+I17+I19+I21</f>
        <v>119</v>
      </c>
      <c r="J9" s="469">
        <f t="shared" si="0"/>
        <v>13</v>
      </c>
      <c r="K9" s="470">
        <f t="shared" si="0"/>
        <v>141</v>
      </c>
      <c r="L9" s="471"/>
    </row>
    <row r="10" spans="2:12" s="471" customFormat="1" ht="21.75" customHeight="1" thickBot="1" x14ac:dyDescent="0.25">
      <c r="B10" s="51"/>
      <c r="C10" s="472"/>
      <c r="D10" s="473"/>
      <c r="E10" s="474">
        <f>E9/$D$9</f>
        <v>0.21446384039900249</v>
      </c>
      <c r="F10" s="473">
        <f t="shared" ref="F10:K10" si="1">F9/$D$9</f>
        <v>0.15960099750623441</v>
      </c>
      <c r="G10" s="473">
        <f t="shared" si="1"/>
        <v>0.30423940149625933</v>
      </c>
      <c r="H10" s="473">
        <f t="shared" si="1"/>
        <v>3.7406483790523692E-2</v>
      </c>
      <c r="I10" s="473">
        <f t="shared" si="1"/>
        <v>0.29675810473815462</v>
      </c>
      <c r="J10" s="475">
        <f t="shared" si="1"/>
        <v>3.2418952618453865E-2</v>
      </c>
      <c r="K10" s="476">
        <f t="shared" si="1"/>
        <v>0.35162094763092272</v>
      </c>
      <c r="L10"/>
    </row>
    <row r="11" spans="2:12" ht="21.75" customHeight="1" thickTop="1" x14ac:dyDescent="0.2">
      <c r="B11" s="66" t="s">
        <v>302</v>
      </c>
      <c r="C11" s="477" t="s">
        <v>213</v>
      </c>
      <c r="D11" s="478">
        <v>45</v>
      </c>
      <c r="E11" s="479">
        <v>11</v>
      </c>
      <c r="F11" s="478">
        <v>5</v>
      </c>
      <c r="G11" s="478">
        <v>16</v>
      </c>
      <c r="H11" s="478">
        <v>0</v>
      </c>
      <c r="I11" s="478">
        <v>10</v>
      </c>
      <c r="J11" s="480">
        <v>1</v>
      </c>
      <c r="K11" s="481">
        <v>17</v>
      </c>
      <c r="L11" s="482"/>
    </row>
    <row r="12" spans="2:12" s="471" customFormat="1" ht="21.75" customHeight="1" x14ac:dyDescent="0.2">
      <c r="B12" s="72"/>
      <c r="C12" s="274"/>
      <c r="D12" s="473"/>
      <c r="E12" s="474">
        <f>E11/D11</f>
        <v>0.24444444444444444</v>
      </c>
      <c r="F12" s="473">
        <f t="shared" ref="F12:G12" si="2">F11/$D$11</f>
        <v>0.1111111111111111</v>
      </c>
      <c r="G12" s="473">
        <f t="shared" si="2"/>
        <v>0.35555555555555557</v>
      </c>
      <c r="H12" s="473">
        <f>H11/$D$11</f>
        <v>0</v>
      </c>
      <c r="I12" s="473">
        <f>I11/$D$11</f>
        <v>0.22222222222222221</v>
      </c>
      <c r="J12" s="483">
        <f t="shared" ref="J12" si="3">J11/$D$11</f>
        <v>2.2222222222222223E-2</v>
      </c>
      <c r="K12" s="476">
        <f>K11/$D$11</f>
        <v>0.37777777777777777</v>
      </c>
      <c r="L12" s="482"/>
    </row>
    <row r="13" spans="2:12" ht="21.75" customHeight="1" x14ac:dyDescent="0.2">
      <c r="B13" s="72"/>
      <c r="C13" s="98" t="s">
        <v>214</v>
      </c>
      <c r="D13" s="467">
        <v>75</v>
      </c>
      <c r="E13" s="468">
        <v>13</v>
      </c>
      <c r="F13" s="467">
        <v>11</v>
      </c>
      <c r="G13" s="467">
        <v>28</v>
      </c>
      <c r="H13" s="467">
        <v>5</v>
      </c>
      <c r="I13" s="467">
        <v>31</v>
      </c>
      <c r="J13" s="469">
        <v>1</v>
      </c>
      <c r="K13" s="470">
        <v>24</v>
      </c>
    </row>
    <row r="14" spans="2:12" s="471" customFormat="1" ht="21.75" customHeight="1" x14ac:dyDescent="0.2">
      <c r="B14" s="72"/>
      <c r="C14" s="98"/>
      <c r="D14" s="484"/>
      <c r="E14" s="474">
        <f>E13/D13</f>
        <v>0.17333333333333334</v>
      </c>
      <c r="F14" s="473">
        <f>F13/$D$13</f>
        <v>0.14666666666666667</v>
      </c>
      <c r="G14" s="473">
        <f t="shared" ref="G14:K14" si="4">G13/$D$13</f>
        <v>0.37333333333333335</v>
      </c>
      <c r="H14" s="473">
        <f t="shared" si="4"/>
        <v>6.6666666666666666E-2</v>
      </c>
      <c r="I14" s="473">
        <f t="shared" si="4"/>
        <v>0.41333333333333333</v>
      </c>
      <c r="J14" s="483">
        <f t="shared" si="4"/>
        <v>1.3333333333333334E-2</v>
      </c>
      <c r="K14" s="476">
        <f t="shared" si="4"/>
        <v>0.32</v>
      </c>
      <c r="L14" s="485"/>
    </row>
    <row r="15" spans="2:12" ht="21.75" customHeight="1" x14ac:dyDescent="0.2">
      <c r="B15" s="72"/>
      <c r="C15" s="278" t="s">
        <v>305</v>
      </c>
      <c r="D15" s="467">
        <v>24</v>
      </c>
      <c r="E15" s="468">
        <v>3</v>
      </c>
      <c r="F15" s="467">
        <v>3</v>
      </c>
      <c r="G15" s="467">
        <v>4</v>
      </c>
      <c r="H15" s="467">
        <v>1</v>
      </c>
      <c r="I15" s="467">
        <v>3</v>
      </c>
      <c r="J15" s="469">
        <v>1</v>
      </c>
      <c r="K15" s="470">
        <v>14</v>
      </c>
      <c r="L15" s="485"/>
    </row>
    <row r="16" spans="2:12" s="471" customFormat="1" ht="21.75" customHeight="1" x14ac:dyDescent="0.2">
      <c r="B16" s="72"/>
      <c r="C16" s="184"/>
      <c r="D16" s="484"/>
      <c r="E16" s="474">
        <f>E15/D15</f>
        <v>0.125</v>
      </c>
      <c r="F16" s="473">
        <f t="shared" ref="F16:J16" si="5">F15/$D$15</f>
        <v>0.125</v>
      </c>
      <c r="G16" s="473">
        <f t="shared" si="5"/>
        <v>0.16666666666666666</v>
      </c>
      <c r="H16" s="473">
        <f t="shared" si="5"/>
        <v>4.1666666666666664E-2</v>
      </c>
      <c r="I16" s="473">
        <f t="shared" si="5"/>
        <v>0.125</v>
      </c>
      <c r="J16" s="483">
        <f t="shared" si="5"/>
        <v>4.1666666666666664E-2</v>
      </c>
      <c r="K16" s="476">
        <f>K15/$D$15</f>
        <v>0.58333333333333337</v>
      </c>
      <c r="L16" s="485"/>
    </row>
    <row r="17" spans="2:12" ht="21.75" customHeight="1" x14ac:dyDescent="0.2">
      <c r="B17" s="72"/>
      <c r="C17" s="486" t="s">
        <v>353</v>
      </c>
      <c r="D17" s="467">
        <v>90</v>
      </c>
      <c r="E17" s="468">
        <v>17</v>
      </c>
      <c r="F17" s="467">
        <v>11</v>
      </c>
      <c r="G17" s="467">
        <v>19</v>
      </c>
      <c r="H17" s="467">
        <v>3</v>
      </c>
      <c r="I17" s="467">
        <v>36</v>
      </c>
      <c r="J17" s="469">
        <v>2</v>
      </c>
      <c r="K17" s="470">
        <v>32</v>
      </c>
      <c r="L17" s="485"/>
    </row>
    <row r="18" spans="2:12" s="471" customFormat="1" ht="21.75" customHeight="1" x14ac:dyDescent="0.2">
      <c r="B18" s="72"/>
      <c r="C18" s="486"/>
      <c r="D18" s="484"/>
      <c r="E18" s="474">
        <f>E17/D17</f>
        <v>0.18888888888888888</v>
      </c>
      <c r="F18" s="473">
        <f t="shared" ref="F18:K18" si="6">F17/$D$17</f>
        <v>0.12222222222222222</v>
      </c>
      <c r="G18" s="473">
        <f t="shared" si="6"/>
        <v>0.21111111111111111</v>
      </c>
      <c r="H18" s="473">
        <f t="shared" si="6"/>
        <v>3.3333333333333333E-2</v>
      </c>
      <c r="I18" s="473">
        <f t="shared" si="6"/>
        <v>0.4</v>
      </c>
      <c r="J18" s="483">
        <f t="shared" si="6"/>
        <v>2.2222222222222223E-2</v>
      </c>
      <c r="K18" s="476">
        <f t="shared" si="6"/>
        <v>0.35555555555555557</v>
      </c>
      <c r="L18" s="485"/>
    </row>
    <row r="19" spans="2:12" ht="21.75" customHeight="1" x14ac:dyDescent="0.2">
      <c r="B19" s="72"/>
      <c r="C19" s="98" t="s">
        <v>354</v>
      </c>
      <c r="D19" s="467">
        <v>8</v>
      </c>
      <c r="E19" s="468">
        <v>2</v>
      </c>
      <c r="F19" s="467">
        <v>1</v>
      </c>
      <c r="G19" s="467">
        <v>3</v>
      </c>
      <c r="H19" s="467">
        <v>1</v>
      </c>
      <c r="I19" s="467">
        <v>2</v>
      </c>
      <c r="J19" s="469">
        <v>0</v>
      </c>
      <c r="K19" s="470">
        <v>2</v>
      </c>
    </row>
    <row r="20" spans="2:12" s="471" customFormat="1" ht="21.75" customHeight="1" x14ac:dyDescent="0.2">
      <c r="B20" s="72"/>
      <c r="C20" s="98"/>
      <c r="D20" s="484"/>
      <c r="E20" s="474">
        <f>E19/D19</f>
        <v>0.25</v>
      </c>
      <c r="F20" s="473">
        <f t="shared" ref="F20:K20" si="7">F19/$D$19</f>
        <v>0.125</v>
      </c>
      <c r="G20" s="473">
        <f t="shared" si="7"/>
        <v>0.375</v>
      </c>
      <c r="H20" s="473">
        <f t="shared" si="7"/>
        <v>0.125</v>
      </c>
      <c r="I20" s="473">
        <f t="shared" si="7"/>
        <v>0.25</v>
      </c>
      <c r="J20" s="483">
        <f t="shared" si="7"/>
        <v>0</v>
      </c>
      <c r="K20" s="476">
        <f t="shared" si="7"/>
        <v>0.25</v>
      </c>
      <c r="L20"/>
    </row>
    <row r="21" spans="2:12" ht="21.75" customHeight="1" x14ac:dyDescent="0.2">
      <c r="B21" s="72"/>
      <c r="C21" s="99" t="s">
        <v>218</v>
      </c>
      <c r="D21" s="467">
        <v>159</v>
      </c>
      <c r="E21" s="468">
        <v>40</v>
      </c>
      <c r="F21" s="467">
        <v>33</v>
      </c>
      <c r="G21" s="467">
        <v>52</v>
      </c>
      <c r="H21" s="467">
        <v>5</v>
      </c>
      <c r="I21" s="467">
        <v>37</v>
      </c>
      <c r="J21" s="469">
        <v>8</v>
      </c>
      <c r="K21" s="470">
        <v>52</v>
      </c>
    </row>
    <row r="22" spans="2:12" s="471" customFormat="1" ht="21.75" customHeight="1" thickBot="1" x14ac:dyDescent="0.25">
      <c r="B22" s="89"/>
      <c r="C22" s="487"/>
      <c r="D22" s="488"/>
      <c r="E22" s="489">
        <f>E21/D21</f>
        <v>0.25157232704402516</v>
      </c>
      <c r="F22" s="488">
        <f t="shared" ref="F22:K22" si="8">F21/$D$21</f>
        <v>0.20754716981132076</v>
      </c>
      <c r="G22" s="488">
        <f t="shared" si="8"/>
        <v>0.32704402515723269</v>
      </c>
      <c r="H22" s="488">
        <f t="shared" si="8"/>
        <v>3.1446540880503145E-2</v>
      </c>
      <c r="I22" s="488">
        <f t="shared" si="8"/>
        <v>0.23270440251572327</v>
      </c>
      <c r="J22" s="475">
        <f t="shared" si="8"/>
        <v>5.0314465408805034E-2</v>
      </c>
      <c r="K22" s="405">
        <f t="shared" si="8"/>
        <v>0.32704402515723269</v>
      </c>
      <c r="L22"/>
    </row>
    <row r="23" spans="2:12" ht="21.75" customHeight="1" thickTop="1" x14ac:dyDescent="0.2">
      <c r="B23" s="66" t="s">
        <v>355</v>
      </c>
      <c r="C23" s="96" t="s">
        <v>220</v>
      </c>
      <c r="D23" s="467">
        <v>87</v>
      </c>
      <c r="E23" s="479">
        <v>17</v>
      </c>
      <c r="F23" s="478">
        <v>6</v>
      </c>
      <c r="G23" s="478">
        <v>14</v>
      </c>
      <c r="H23" s="478">
        <v>0</v>
      </c>
      <c r="I23" s="478">
        <v>14</v>
      </c>
      <c r="J23" s="480">
        <v>4</v>
      </c>
      <c r="K23" s="481">
        <v>45</v>
      </c>
    </row>
    <row r="24" spans="2:12" s="471" customFormat="1" ht="21.75" customHeight="1" x14ac:dyDescent="0.2">
      <c r="B24" s="72"/>
      <c r="C24" s="97"/>
      <c r="D24" s="369"/>
      <c r="E24" s="474">
        <f>E23/D23</f>
        <v>0.19540229885057472</v>
      </c>
      <c r="F24" s="473">
        <f t="shared" ref="F24:K24" si="9">F23/$D$23</f>
        <v>6.8965517241379309E-2</v>
      </c>
      <c r="G24" s="473">
        <f t="shared" si="9"/>
        <v>0.16091954022988506</v>
      </c>
      <c r="H24" s="473">
        <f>H23/$D$23</f>
        <v>0</v>
      </c>
      <c r="I24" s="473">
        <f t="shared" si="9"/>
        <v>0.16091954022988506</v>
      </c>
      <c r="J24" s="483">
        <f t="shared" si="9"/>
        <v>4.5977011494252873E-2</v>
      </c>
      <c r="K24" s="476">
        <f t="shared" si="9"/>
        <v>0.51724137931034486</v>
      </c>
      <c r="L24"/>
    </row>
    <row r="25" spans="2:12" ht="21.75" customHeight="1" x14ac:dyDescent="0.2">
      <c r="B25" s="72"/>
      <c r="C25" s="98" t="s">
        <v>221</v>
      </c>
      <c r="D25" s="467">
        <v>178</v>
      </c>
      <c r="E25" s="468">
        <v>39</v>
      </c>
      <c r="F25" s="467">
        <v>28</v>
      </c>
      <c r="G25" s="467">
        <v>43</v>
      </c>
      <c r="H25" s="467">
        <v>4</v>
      </c>
      <c r="I25" s="467">
        <v>55</v>
      </c>
      <c r="J25" s="469">
        <v>6</v>
      </c>
      <c r="K25" s="470">
        <v>68</v>
      </c>
    </row>
    <row r="26" spans="2:12" s="471" customFormat="1" ht="21.75" customHeight="1" x14ac:dyDescent="0.2">
      <c r="B26" s="72"/>
      <c r="C26" s="98"/>
      <c r="D26" s="484"/>
      <c r="E26" s="474">
        <f>E25/D25</f>
        <v>0.21910112359550563</v>
      </c>
      <c r="F26" s="473">
        <f t="shared" ref="F26:K26" si="10">F25/$D$25</f>
        <v>0.15730337078651685</v>
      </c>
      <c r="G26" s="473">
        <f t="shared" si="10"/>
        <v>0.24157303370786518</v>
      </c>
      <c r="H26" s="473">
        <f t="shared" si="10"/>
        <v>2.247191011235955E-2</v>
      </c>
      <c r="I26" s="473">
        <f t="shared" si="10"/>
        <v>0.3089887640449438</v>
      </c>
      <c r="J26" s="483">
        <f t="shared" si="10"/>
        <v>3.3707865168539325E-2</v>
      </c>
      <c r="K26" s="476">
        <f t="shared" si="10"/>
        <v>0.38202247191011235</v>
      </c>
      <c r="L26"/>
    </row>
    <row r="27" spans="2:12" ht="21.75" customHeight="1" x14ac:dyDescent="0.2">
      <c r="B27" s="72"/>
      <c r="C27" s="98" t="s">
        <v>222</v>
      </c>
      <c r="D27" s="467">
        <v>53</v>
      </c>
      <c r="E27" s="468">
        <v>11</v>
      </c>
      <c r="F27" s="467">
        <v>12</v>
      </c>
      <c r="G27" s="467">
        <v>18</v>
      </c>
      <c r="H27" s="467">
        <v>3</v>
      </c>
      <c r="I27" s="467">
        <v>27</v>
      </c>
      <c r="J27" s="469">
        <v>1</v>
      </c>
      <c r="K27" s="470">
        <v>14</v>
      </c>
    </row>
    <row r="28" spans="2:12" s="471" customFormat="1" ht="21.75" customHeight="1" x14ac:dyDescent="0.2">
      <c r="B28" s="72"/>
      <c r="C28" s="98"/>
      <c r="D28" s="484"/>
      <c r="E28" s="474">
        <f>E27/D27</f>
        <v>0.20754716981132076</v>
      </c>
      <c r="F28" s="473">
        <f>F27/$D$27</f>
        <v>0.22641509433962265</v>
      </c>
      <c r="G28" s="473">
        <f t="shared" ref="G28:K28" si="11">G27/$D$27</f>
        <v>0.33962264150943394</v>
      </c>
      <c r="H28" s="473">
        <f t="shared" si="11"/>
        <v>5.6603773584905662E-2</v>
      </c>
      <c r="I28" s="473">
        <f t="shared" si="11"/>
        <v>0.50943396226415094</v>
      </c>
      <c r="J28" s="483">
        <f t="shared" si="11"/>
        <v>1.8867924528301886E-2</v>
      </c>
      <c r="K28" s="476">
        <f t="shared" si="11"/>
        <v>0.26415094339622641</v>
      </c>
      <c r="L28"/>
    </row>
    <row r="29" spans="2:12" ht="21.75" customHeight="1" x14ac:dyDescent="0.2">
      <c r="B29" s="72"/>
      <c r="C29" s="98" t="s">
        <v>223</v>
      </c>
      <c r="D29" s="467">
        <v>26</v>
      </c>
      <c r="E29" s="468">
        <v>4</v>
      </c>
      <c r="F29" s="467">
        <v>4</v>
      </c>
      <c r="G29" s="467">
        <v>11</v>
      </c>
      <c r="H29" s="467">
        <v>0</v>
      </c>
      <c r="I29" s="467">
        <v>8</v>
      </c>
      <c r="J29" s="469">
        <v>1</v>
      </c>
      <c r="K29" s="470">
        <v>9</v>
      </c>
    </row>
    <row r="30" spans="2:12" s="471" customFormat="1" ht="21.75" customHeight="1" x14ac:dyDescent="0.2">
      <c r="B30" s="72"/>
      <c r="C30" s="98"/>
      <c r="D30" s="484"/>
      <c r="E30" s="474">
        <f>E29/D29</f>
        <v>0.15384615384615385</v>
      </c>
      <c r="F30" s="473">
        <f t="shared" ref="F30:K30" si="12">F29/$D$29</f>
        <v>0.15384615384615385</v>
      </c>
      <c r="G30" s="473">
        <f t="shared" si="12"/>
        <v>0.42307692307692307</v>
      </c>
      <c r="H30" s="473">
        <f t="shared" si="12"/>
        <v>0</v>
      </c>
      <c r="I30" s="473">
        <f t="shared" si="12"/>
        <v>0.30769230769230771</v>
      </c>
      <c r="J30" s="483">
        <f t="shared" si="12"/>
        <v>3.8461538461538464E-2</v>
      </c>
      <c r="K30" s="476">
        <f t="shared" si="12"/>
        <v>0.34615384615384615</v>
      </c>
      <c r="L30"/>
    </row>
    <row r="31" spans="2:12" ht="21.75" customHeight="1" x14ac:dyDescent="0.2">
      <c r="B31" s="72"/>
      <c r="C31" s="98" t="s">
        <v>224</v>
      </c>
      <c r="D31" s="467">
        <v>31</v>
      </c>
      <c r="E31" s="468">
        <v>11</v>
      </c>
      <c r="F31" s="467">
        <v>5</v>
      </c>
      <c r="G31" s="467">
        <v>16</v>
      </c>
      <c r="H31" s="467">
        <v>2</v>
      </c>
      <c r="I31" s="467">
        <v>9</v>
      </c>
      <c r="J31" s="469">
        <v>0</v>
      </c>
      <c r="K31" s="470">
        <v>4</v>
      </c>
    </row>
    <row r="32" spans="2:12" s="471" customFormat="1" ht="21.75" customHeight="1" x14ac:dyDescent="0.2">
      <c r="B32" s="72"/>
      <c r="C32" s="98"/>
      <c r="D32" s="484"/>
      <c r="E32" s="474">
        <f>E31/D31</f>
        <v>0.35483870967741937</v>
      </c>
      <c r="F32" s="473">
        <f t="shared" ref="F32:K32" si="13">F31/$D$31</f>
        <v>0.16129032258064516</v>
      </c>
      <c r="G32" s="473">
        <f t="shared" si="13"/>
        <v>0.5161290322580645</v>
      </c>
      <c r="H32" s="473">
        <f t="shared" si="13"/>
        <v>6.4516129032258063E-2</v>
      </c>
      <c r="I32" s="473">
        <f t="shared" si="13"/>
        <v>0.29032258064516131</v>
      </c>
      <c r="J32" s="483">
        <f t="shared" si="13"/>
        <v>0</v>
      </c>
      <c r="K32" s="476">
        <f t="shared" si="13"/>
        <v>0.12903225806451613</v>
      </c>
      <c r="L32"/>
    </row>
    <row r="33" spans="2:13" ht="21.75" customHeight="1" x14ac:dyDescent="0.2">
      <c r="B33" s="72"/>
      <c r="C33" s="98" t="s">
        <v>225</v>
      </c>
      <c r="D33" s="467">
        <v>26</v>
      </c>
      <c r="E33" s="468">
        <v>4</v>
      </c>
      <c r="F33" s="467">
        <v>9</v>
      </c>
      <c r="G33" s="467">
        <v>20</v>
      </c>
      <c r="H33" s="467">
        <v>6</v>
      </c>
      <c r="I33" s="467">
        <v>6</v>
      </c>
      <c r="J33" s="469">
        <v>1</v>
      </c>
      <c r="K33" s="470">
        <v>1</v>
      </c>
    </row>
    <row r="34" spans="2:13" s="471" customFormat="1" ht="21.75" customHeight="1" thickBot="1" x14ac:dyDescent="0.25">
      <c r="B34" s="72"/>
      <c r="C34" s="99"/>
      <c r="D34" s="473"/>
      <c r="E34" s="489">
        <f>E33/D33</f>
        <v>0.15384615384615385</v>
      </c>
      <c r="F34" s="488">
        <f t="shared" ref="F34:K34" si="14">F33/$D$33</f>
        <v>0.34615384615384615</v>
      </c>
      <c r="G34" s="488">
        <f t="shared" si="14"/>
        <v>0.76923076923076927</v>
      </c>
      <c r="H34" s="488">
        <f t="shared" si="14"/>
        <v>0.23076923076923078</v>
      </c>
      <c r="I34" s="488">
        <f t="shared" si="14"/>
        <v>0.23076923076923078</v>
      </c>
      <c r="J34" s="475">
        <f t="shared" si="14"/>
        <v>3.8461538461538464E-2</v>
      </c>
      <c r="K34" s="405">
        <f t="shared" si="14"/>
        <v>3.8461538461538464E-2</v>
      </c>
      <c r="L34"/>
    </row>
    <row r="35" spans="2:13" ht="21.75" customHeight="1" thickTop="1" x14ac:dyDescent="0.2">
      <c r="B35" s="72"/>
      <c r="C35" s="490" t="s">
        <v>226</v>
      </c>
      <c r="D35" s="71">
        <f>D25+D27+D29+D31</f>
        <v>288</v>
      </c>
      <c r="E35" s="491">
        <f>E25+E27+E29+E31</f>
        <v>65</v>
      </c>
      <c r="F35" s="492">
        <f t="shared" ref="F35:K35" si="15">F25+F27+F29+F31</f>
        <v>49</v>
      </c>
      <c r="G35" s="492">
        <f t="shared" si="15"/>
        <v>88</v>
      </c>
      <c r="H35" s="492">
        <f t="shared" si="15"/>
        <v>9</v>
      </c>
      <c r="I35" s="492">
        <f t="shared" si="15"/>
        <v>99</v>
      </c>
      <c r="J35" s="493">
        <f t="shared" si="15"/>
        <v>8</v>
      </c>
      <c r="K35" s="494">
        <f t="shared" si="15"/>
        <v>95</v>
      </c>
    </row>
    <row r="36" spans="2:13" s="471" customFormat="1" ht="21.75" customHeight="1" x14ac:dyDescent="0.2">
      <c r="B36" s="72"/>
      <c r="C36" s="495" t="s">
        <v>227</v>
      </c>
      <c r="D36" s="441"/>
      <c r="E36" s="474">
        <f>E35/D35</f>
        <v>0.22569444444444445</v>
      </c>
      <c r="F36" s="473">
        <f t="shared" ref="F36:K36" si="16">F35/$D$35</f>
        <v>0.1701388888888889</v>
      </c>
      <c r="G36" s="473">
        <f t="shared" si="16"/>
        <v>0.30555555555555558</v>
      </c>
      <c r="H36" s="473">
        <f t="shared" si="16"/>
        <v>3.125E-2</v>
      </c>
      <c r="I36" s="473">
        <f t="shared" si="16"/>
        <v>0.34375</v>
      </c>
      <c r="J36" s="483">
        <f t="shared" si="16"/>
        <v>2.7777777777777776E-2</v>
      </c>
      <c r="K36" s="476">
        <f t="shared" si="16"/>
        <v>0.3298611111111111</v>
      </c>
      <c r="L36"/>
    </row>
    <row r="37" spans="2:13" ht="21.75" customHeight="1" x14ac:dyDescent="0.2">
      <c r="B37" s="72"/>
      <c r="C37" s="101" t="s">
        <v>226</v>
      </c>
      <c r="D37" s="50">
        <f>D27+D29+D31+D33</f>
        <v>136</v>
      </c>
      <c r="E37" s="496">
        <f t="shared" ref="E37:K37" si="17">E27+E29+E31+E33</f>
        <v>30</v>
      </c>
      <c r="F37" s="497">
        <f t="shared" si="17"/>
        <v>30</v>
      </c>
      <c r="G37" s="497">
        <f t="shared" si="17"/>
        <v>65</v>
      </c>
      <c r="H37" s="497">
        <f t="shared" si="17"/>
        <v>11</v>
      </c>
      <c r="I37" s="497">
        <f t="shared" si="17"/>
        <v>50</v>
      </c>
      <c r="J37" s="498">
        <f t="shared" si="17"/>
        <v>3</v>
      </c>
      <c r="K37" s="499">
        <f t="shared" si="17"/>
        <v>28</v>
      </c>
    </row>
    <row r="38" spans="2:13" s="471" customFormat="1" ht="21.75" customHeight="1" thickBot="1" x14ac:dyDescent="0.25">
      <c r="B38" s="105"/>
      <c r="C38" s="500" t="s">
        <v>228</v>
      </c>
      <c r="D38" s="441"/>
      <c r="E38" s="501">
        <f>E37/D37</f>
        <v>0.22058823529411764</v>
      </c>
      <c r="F38" s="502">
        <f t="shared" ref="F38:K38" si="18">F37/$D$37</f>
        <v>0.22058823529411764</v>
      </c>
      <c r="G38" s="502">
        <f t="shared" si="18"/>
        <v>0.47794117647058826</v>
      </c>
      <c r="H38" s="502">
        <f t="shared" si="18"/>
        <v>8.0882352941176475E-2</v>
      </c>
      <c r="I38" s="502">
        <f t="shared" si="18"/>
        <v>0.36764705882352944</v>
      </c>
      <c r="J38" s="503">
        <f t="shared" si="18"/>
        <v>2.2058823529411766E-2</v>
      </c>
      <c r="K38" s="504">
        <f t="shared" si="18"/>
        <v>0.20588235294117646</v>
      </c>
      <c r="L38"/>
    </row>
    <row r="39" spans="2:13" x14ac:dyDescent="0.2">
      <c r="B39" s="162"/>
      <c r="C39" s="505" t="s">
        <v>356</v>
      </c>
      <c r="D39" s="506"/>
      <c r="E39" s="506"/>
      <c r="F39" s="506"/>
      <c r="G39" s="506"/>
      <c r="H39" s="506"/>
      <c r="I39" s="506"/>
      <c r="J39" s="506"/>
      <c r="K39" s="506"/>
      <c r="M39" s="506"/>
    </row>
    <row r="40" spans="2:13" x14ac:dyDescent="0.2">
      <c r="B40" s="12"/>
      <c r="C40" s="12"/>
      <c r="D40" s="12"/>
    </row>
    <row r="41" spans="2:13" x14ac:dyDescent="0.2">
      <c r="B41" s="12" t="s">
        <v>357</v>
      </c>
      <c r="C41" s="12"/>
      <c r="D41" s="112">
        <f>D23+D25+D27+D29+D31+D33</f>
        <v>401</v>
      </c>
      <c r="E41" s="112">
        <f t="shared" ref="E41:I41" si="19">E23+E25+E27+E29+E31+E33</f>
        <v>86</v>
      </c>
      <c r="F41" s="112">
        <f t="shared" si="19"/>
        <v>64</v>
      </c>
      <c r="G41" s="112">
        <f t="shared" si="19"/>
        <v>122</v>
      </c>
      <c r="H41" s="112">
        <f t="shared" si="19"/>
        <v>15</v>
      </c>
      <c r="I41" s="112">
        <f t="shared" si="19"/>
        <v>119</v>
      </c>
      <c r="J41" s="112">
        <f>J23+J25+J27+J29+J31+J33</f>
        <v>13</v>
      </c>
      <c r="K41" s="112">
        <f>K23+K25+K27+K29+K31+K33</f>
        <v>141</v>
      </c>
    </row>
    <row r="42" spans="2:13" x14ac:dyDescent="0.2">
      <c r="B42" s="65" t="s">
        <v>358</v>
      </c>
      <c r="E42" s="471">
        <f>E41/D41</f>
        <v>0.21446384039900249</v>
      </c>
      <c r="F42" s="471">
        <f t="shared" ref="F42:G42" si="20">F41/$D$41</f>
        <v>0.15960099750623441</v>
      </c>
      <c r="G42" s="471">
        <f t="shared" si="20"/>
        <v>0.30423940149625933</v>
      </c>
      <c r="H42" s="471">
        <f>H41/$D$41</f>
        <v>3.7406483790523692E-2</v>
      </c>
      <c r="I42" s="471">
        <f>I41/D41</f>
        <v>0.29675810473815462</v>
      </c>
      <c r="J42" s="471">
        <f>J41/$D$41</f>
        <v>3.2418952618453865E-2</v>
      </c>
      <c r="K42" s="471">
        <f>K41/$D$41</f>
        <v>0.35162094763092272</v>
      </c>
    </row>
    <row r="44" spans="2:13" x14ac:dyDescent="0.2">
      <c r="B44" s="12" t="s">
        <v>267</v>
      </c>
      <c r="D44" s="482">
        <f>D35+D33+D23</f>
        <v>401</v>
      </c>
      <c r="E44" s="482">
        <f t="shared" ref="E44:I44" si="21">E35+E33+E23</f>
        <v>86</v>
      </c>
      <c r="F44" s="482">
        <f t="shared" si="21"/>
        <v>64</v>
      </c>
      <c r="G44" s="482">
        <f t="shared" si="21"/>
        <v>122</v>
      </c>
      <c r="H44" s="482">
        <f t="shared" si="21"/>
        <v>15</v>
      </c>
      <c r="I44" s="482">
        <f t="shared" si="21"/>
        <v>119</v>
      </c>
      <c r="J44" s="482">
        <f>J35+J33+J23</f>
        <v>13</v>
      </c>
      <c r="K44" s="482">
        <f>K35+K33+K23</f>
        <v>141</v>
      </c>
    </row>
    <row r="45" spans="2:13" x14ac:dyDescent="0.2">
      <c r="B45" s="12"/>
      <c r="D45" s="482">
        <f>D37+D25+D23</f>
        <v>401</v>
      </c>
      <c r="E45" s="482">
        <f t="shared" ref="E45:I45" si="22">E37+E25+E23</f>
        <v>86</v>
      </c>
      <c r="F45" s="482">
        <f t="shared" si="22"/>
        <v>64</v>
      </c>
      <c r="G45" s="482">
        <f t="shared" si="22"/>
        <v>122</v>
      </c>
      <c r="H45" s="482">
        <f t="shared" si="22"/>
        <v>15</v>
      </c>
      <c r="I45" s="482">
        <f t="shared" si="22"/>
        <v>119</v>
      </c>
      <c r="J45" s="482">
        <f>J37+J25+J23</f>
        <v>13</v>
      </c>
      <c r="K45" s="482">
        <f>K37+K25+K23</f>
        <v>141</v>
      </c>
    </row>
    <row r="46" spans="2:13" x14ac:dyDescent="0.2">
      <c r="B46" s="12"/>
    </row>
    <row r="47" spans="2:13" x14ac:dyDescent="0.2">
      <c r="B47" s="426" t="s">
        <v>268</v>
      </c>
      <c r="D47" s="485">
        <f>D41-D9</f>
        <v>0</v>
      </c>
      <c r="E47" s="485">
        <f t="shared" ref="E47:I48" si="23">E41-E9</f>
        <v>0</v>
      </c>
      <c r="F47" s="485">
        <f t="shared" si="23"/>
        <v>0</v>
      </c>
      <c r="G47" s="485">
        <f t="shared" si="23"/>
        <v>0</v>
      </c>
      <c r="H47" s="485">
        <f t="shared" si="23"/>
        <v>0</v>
      </c>
      <c r="I47" s="485">
        <f t="shared" si="23"/>
        <v>0</v>
      </c>
      <c r="J47" s="485">
        <f>J41-J9</f>
        <v>0</v>
      </c>
      <c r="K47" s="485">
        <f>K41-K9</f>
        <v>0</v>
      </c>
    </row>
    <row r="48" spans="2:13" x14ac:dyDescent="0.2">
      <c r="D48" s="485"/>
      <c r="E48" s="485">
        <f>E42-E10</f>
        <v>0</v>
      </c>
      <c r="F48" s="485">
        <f t="shared" si="23"/>
        <v>0</v>
      </c>
      <c r="G48" s="485">
        <f t="shared" si="23"/>
        <v>0</v>
      </c>
      <c r="H48" s="485">
        <f t="shared" si="23"/>
        <v>0</v>
      </c>
      <c r="I48" s="485">
        <f t="shared" si="23"/>
        <v>0</v>
      </c>
      <c r="J48" s="485">
        <f>J42-J10</f>
        <v>0</v>
      </c>
      <c r="K48" s="485">
        <f>K42-K10</f>
        <v>0</v>
      </c>
    </row>
    <row r="49" spans="4:11" x14ac:dyDescent="0.2">
      <c r="D49" s="485"/>
      <c r="E49" s="485"/>
      <c r="F49" s="485"/>
      <c r="G49" s="485"/>
      <c r="H49" s="485"/>
      <c r="I49" s="485"/>
      <c r="J49" s="485"/>
      <c r="K49" s="485"/>
    </row>
    <row r="50" spans="4:11" x14ac:dyDescent="0.2">
      <c r="D50" s="485">
        <f>D44-D41</f>
        <v>0</v>
      </c>
      <c r="E50" s="485">
        <f t="shared" ref="E50:I50" si="24">E44-E41</f>
        <v>0</v>
      </c>
      <c r="F50" s="485">
        <f t="shared" si="24"/>
        <v>0</v>
      </c>
      <c r="G50" s="485">
        <f t="shared" si="24"/>
        <v>0</v>
      </c>
      <c r="H50" s="485">
        <f t="shared" si="24"/>
        <v>0</v>
      </c>
      <c r="I50" s="485">
        <f t="shared" si="24"/>
        <v>0</v>
      </c>
      <c r="J50" s="485">
        <f>J44-J41</f>
        <v>0</v>
      </c>
      <c r="K50" s="485">
        <f>K44-K41</f>
        <v>0</v>
      </c>
    </row>
    <row r="51" spans="4:11" x14ac:dyDescent="0.2">
      <c r="D51" s="485">
        <f>D45-D41</f>
        <v>0</v>
      </c>
      <c r="E51" s="485">
        <f t="shared" ref="E51:I51" si="25">E45-E41</f>
        <v>0</v>
      </c>
      <c r="F51" s="485">
        <f t="shared" si="25"/>
        <v>0</v>
      </c>
      <c r="G51" s="485">
        <f t="shared" si="25"/>
        <v>0</v>
      </c>
      <c r="H51" s="485">
        <f t="shared" si="25"/>
        <v>0</v>
      </c>
      <c r="I51" s="485">
        <f t="shared" si="25"/>
        <v>0</v>
      </c>
      <c r="J51" s="485">
        <f>J45-J41</f>
        <v>0</v>
      </c>
      <c r="K51" s="485">
        <f>K45-K41</f>
        <v>0</v>
      </c>
    </row>
  </sheetData>
  <mergeCells count="24">
    <mergeCell ref="C21:C22"/>
    <mergeCell ref="B23:B38"/>
    <mergeCell ref="C23:C24"/>
    <mergeCell ref="C25:C26"/>
    <mergeCell ref="C27:C28"/>
    <mergeCell ref="C29:C30"/>
    <mergeCell ref="C31:C32"/>
    <mergeCell ref="C33:C34"/>
    <mergeCell ref="I7:I8"/>
    <mergeCell ref="J7:J8"/>
    <mergeCell ref="K7:K8"/>
    <mergeCell ref="B9:C10"/>
    <mergeCell ref="B11:B22"/>
    <mergeCell ref="C11:C12"/>
    <mergeCell ref="C13:C14"/>
    <mergeCell ref="C15:C16"/>
    <mergeCell ref="C17:C18"/>
    <mergeCell ref="C19:C20"/>
    <mergeCell ref="B7:C8"/>
    <mergeCell ref="D7:D8"/>
    <mergeCell ref="E7:E8"/>
    <mergeCell ref="F7:F8"/>
    <mergeCell ref="G7:G8"/>
    <mergeCell ref="H7:H8"/>
  </mergeCells>
  <phoneticPr fontId="3"/>
  <pageMargins left="0.77" right="0.25" top="0.61" bottom="0.46" header="0.3" footer="0.3"/>
  <pageSetup paperSize="9" scale="5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1F61F-4EDC-44E4-BDA2-372613B5E828}">
  <sheetPr>
    <tabColor rgb="FF92D050"/>
    <pageSetUpPr fitToPage="1"/>
  </sheetPr>
  <dimension ref="B1:M51"/>
  <sheetViews>
    <sheetView view="pageBreakPreview" zoomScale="92" zoomScaleNormal="100" zoomScaleSheetLayoutView="92" workbookViewId="0"/>
  </sheetViews>
  <sheetFormatPr defaultRowHeight="13.2" x14ac:dyDescent="0.2"/>
  <cols>
    <col min="2" max="2" width="5.33203125" customWidth="1"/>
    <col min="3" max="3" width="16.88671875" customWidth="1"/>
    <col min="4" max="4" width="10.33203125" customWidth="1"/>
    <col min="5" max="13" width="19.6640625" customWidth="1"/>
  </cols>
  <sheetData>
    <row r="1" spans="2:13" x14ac:dyDescent="0.2">
      <c r="B1" s="12" t="s">
        <v>359</v>
      </c>
    </row>
    <row r="2" spans="2:13" ht="9.75" customHeight="1" x14ac:dyDescent="0.2"/>
    <row r="3" spans="2:13" x14ac:dyDescent="0.2">
      <c r="L3" s="14" t="s">
        <v>196</v>
      </c>
    </row>
    <row r="4" spans="2:13" x14ac:dyDescent="0.2">
      <c r="L4" s="14" t="s">
        <v>344</v>
      </c>
    </row>
    <row r="5" spans="2:13" ht="8.25" customHeight="1" x14ac:dyDescent="0.2"/>
    <row r="6" spans="2:13" ht="13.8" thickBot="1" x14ac:dyDescent="0.25">
      <c r="M6" s="13" t="s">
        <v>199</v>
      </c>
    </row>
    <row r="7" spans="2:13" x14ac:dyDescent="0.2">
      <c r="B7" s="344"/>
      <c r="C7" s="344"/>
      <c r="D7" s="457" t="s">
        <v>345</v>
      </c>
      <c r="E7" s="458" t="s">
        <v>360</v>
      </c>
      <c r="F7" s="459" t="s">
        <v>361</v>
      </c>
      <c r="G7" s="459" t="s">
        <v>362</v>
      </c>
      <c r="H7" s="459" t="s">
        <v>363</v>
      </c>
      <c r="I7" s="459" t="s">
        <v>364</v>
      </c>
      <c r="J7" s="460" t="s">
        <v>365</v>
      </c>
      <c r="K7" s="507" t="s">
        <v>366</v>
      </c>
      <c r="L7" s="460" t="s">
        <v>351</v>
      </c>
      <c r="M7" s="508" t="s">
        <v>367</v>
      </c>
    </row>
    <row r="8" spans="2:13" ht="61.5" customHeight="1" x14ac:dyDescent="0.2">
      <c r="B8" s="344"/>
      <c r="C8" s="344"/>
      <c r="D8" s="457"/>
      <c r="E8" s="462"/>
      <c r="F8" s="463"/>
      <c r="G8" s="463"/>
      <c r="H8" s="463"/>
      <c r="I8" s="463"/>
      <c r="J8" s="464"/>
      <c r="K8" s="509"/>
      <c r="L8" s="464"/>
      <c r="M8" s="510"/>
    </row>
    <row r="9" spans="2:13" ht="21.75" customHeight="1" x14ac:dyDescent="0.2">
      <c r="B9" s="46" t="s">
        <v>211</v>
      </c>
      <c r="C9" s="466"/>
      <c r="D9" s="511">
        <f>SUM(D11:D21)</f>
        <v>401</v>
      </c>
      <c r="E9" s="468">
        <f>E11+E13+E15+E17+E19+E21</f>
        <v>149</v>
      </c>
      <c r="F9" s="467">
        <f t="shared" ref="F9:M9" si="0">F11+F13+F15+F17+F19+F21</f>
        <v>55</v>
      </c>
      <c r="G9" s="467">
        <f t="shared" si="0"/>
        <v>98</v>
      </c>
      <c r="H9" s="467">
        <f t="shared" si="0"/>
        <v>120</v>
      </c>
      <c r="I9" s="467">
        <f>I11+I13+I15+I17+I19+I21</f>
        <v>111</v>
      </c>
      <c r="J9" s="469">
        <f t="shared" si="0"/>
        <v>85</v>
      </c>
      <c r="K9" s="512">
        <f t="shared" si="0"/>
        <v>73</v>
      </c>
      <c r="L9" s="469">
        <f t="shared" si="0"/>
        <v>28</v>
      </c>
      <c r="M9" s="513">
        <f t="shared" si="0"/>
        <v>29</v>
      </c>
    </row>
    <row r="10" spans="2:13" s="471" customFormat="1" ht="21.75" customHeight="1" thickBot="1" x14ac:dyDescent="0.25">
      <c r="B10" s="51"/>
      <c r="C10" s="472"/>
      <c r="D10" s="473"/>
      <c r="E10" s="474">
        <f>E9/$D$9</f>
        <v>0.371571072319202</v>
      </c>
      <c r="F10" s="473">
        <f t="shared" ref="F10:M10" si="1">F9/$D$9</f>
        <v>0.13715710723192021</v>
      </c>
      <c r="G10" s="473">
        <f t="shared" si="1"/>
        <v>0.24438902743142144</v>
      </c>
      <c r="H10" s="473">
        <f t="shared" si="1"/>
        <v>0.29925187032418954</v>
      </c>
      <c r="I10" s="473">
        <f t="shared" si="1"/>
        <v>0.27680798004987534</v>
      </c>
      <c r="J10" s="473">
        <f t="shared" si="1"/>
        <v>0.21197007481296759</v>
      </c>
      <c r="K10" s="473">
        <f t="shared" si="1"/>
        <v>0.18204488778054864</v>
      </c>
      <c r="L10" s="473">
        <f t="shared" si="1"/>
        <v>6.9825436408977551E-2</v>
      </c>
      <c r="M10" s="473">
        <f t="shared" si="1"/>
        <v>7.2319201995012475E-2</v>
      </c>
    </row>
    <row r="11" spans="2:13" ht="21.75" customHeight="1" thickTop="1" x14ac:dyDescent="0.2">
      <c r="B11" s="66" t="s">
        <v>302</v>
      </c>
      <c r="C11" s="477" t="s">
        <v>213</v>
      </c>
      <c r="D11" s="478">
        <v>45</v>
      </c>
      <c r="E11" s="479">
        <v>13</v>
      </c>
      <c r="F11" s="478">
        <v>3</v>
      </c>
      <c r="G11" s="478">
        <v>7</v>
      </c>
      <c r="H11" s="478">
        <v>17</v>
      </c>
      <c r="I11" s="478">
        <v>9</v>
      </c>
      <c r="J11" s="480">
        <v>12</v>
      </c>
      <c r="K11" s="514">
        <v>6</v>
      </c>
      <c r="L11" s="480">
        <v>5</v>
      </c>
      <c r="M11" s="515">
        <v>1</v>
      </c>
    </row>
    <row r="12" spans="2:13" s="471" customFormat="1" ht="21.75" customHeight="1" x14ac:dyDescent="0.2">
      <c r="B12" s="72"/>
      <c r="C12" s="274"/>
      <c r="D12" s="473"/>
      <c r="E12" s="474">
        <f>E11/D11</f>
        <v>0.28888888888888886</v>
      </c>
      <c r="F12" s="473">
        <f t="shared" ref="F12:G12" si="2">F11/$D$11</f>
        <v>6.6666666666666666E-2</v>
      </c>
      <c r="G12" s="473">
        <f t="shared" si="2"/>
        <v>0.15555555555555556</v>
      </c>
      <c r="H12" s="473">
        <f>H11/$D$11</f>
        <v>0.37777777777777777</v>
      </c>
      <c r="I12" s="473">
        <f>I11/$D$11</f>
        <v>0.2</v>
      </c>
      <c r="J12" s="473">
        <f t="shared" ref="J12:M12" si="3">J11/$D$11</f>
        <v>0.26666666666666666</v>
      </c>
      <c r="K12" s="473">
        <f t="shared" si="3"/>
        <v>0.13333333333333333</v>
      </c>
      <c r="L12" s="473">
        <f>L11/$D$11</f>
        <v>0.1111111111111111</v>
      </c>
      <c r="M12" s="476">
        <f t="shared" si="3"/>
        <v>2.2222222222222223E-2</v>
      </c>
    </row>
    <row r="13" spans="2:13" ht="21.75" customHeight="1" x14ac:dyDescent="0.2">
      <c r="B13" s="72"/>
      <c r="C13" s="98" t="s">
        <v>214</v>
      </c>
      <c r="D13" s="467">
        <v>75</v>
      </c>
      <c r="E13" s="468">
        <v>31</v>
      </c>
      <c r="F13" s="467">
        <v>12</v>
      </c>
      <c r="G13" s="467">
        <v>18</v>
      </c>
      <c r="H13" s="467">
        <v>25</v>
      </c>
      <c r="I13" s="467">
        <v>20</v>
      </c>
      <c r="J13" s="469">
        <v>15</v>
      </c>
      <c r="K13" s="512">
        <v>11</v>
      </c>
      <c r="L13" s="469">
        <v>5</v>
      </c>
      <c r="M13" s="513">
        <v>8</v>
      </c>
    </row>
    <row r="14" spans="2:13" s="471" customFormat="1" ht="21.75" customHeight="1" x14ac:dyDescent="0.2">
      <c r="B14" s="72"/>
      <c r="C14" s="98"/>
      <c r="D14" s="484"/>
      <c r="E14" s="474">
        <f>E13/D13</f>
        <v>0.41333333333333333</v>
      </c>
      <c r="F14" s="473">
        <f>F13/$D$13</f>
        <v>0.16</v>
      </c>
      <c r="G14" s="473">
        <f t="shared" ref="G14:M14" si="4">G13/$D$13</f>
        <v>0.24</v>
      </c>
      <c r="H14" s="473">
        <f t="shared" si="4"/>
        <v>0.33333333333333331</v>
      </c>
      <c r="I14" s="473">
        <f t="shared" si="4"/>
        <v>0.26666666666666666</v>
      </c>
      <c r="J14" s="473">
        <f>J13/$D$13</f>
        <v>0.2</v>
      </c>
      <c r="K14" s="473">
        <f t="shared" si="4"/>
        <v>0.14666666666666667</v>
      </c>
      <c r="L14" s="473">
        <f t="shared" si="4"/>
        <v>6.6666666666666666E-2</v>
      </c>
      <c r="M14" s="476">
        <f t="shared" si="4"/>
        <v>0.10666666666666667</v>
      </c>
    </row>
    <row r="15" spans="2:13" ht="21.75" customHeight="1" x14ac:dyDescent="0.2">
      <c r="B15" s="72"/>
      <c r="C15" s="278" t="s">
        <v>305</v>
      </c>
      <c r="D15" s="467">
        <v>24</v>
      </c>
      <c r="E15" s="468">
        <v>12</v>
      </c>
      <c r="F15" s="467">
        <v>2</v>
      </c>
      <c r="G15" s="467">
        <v>2</v>
      </c>
      <c r="H15" s="467">
        <v>6</v>
      </c>
      <c r="I15" s="467">
        <v>5</v>
      </c>
      <c r="J15" s="469">
        <v>3</v>
      </c>
      <c r="K15" s="512">
        <v>3</v>
      </c>
      <c r="L15" s="469">
        <v>2</v>
      </c>
      <c r="M15" s="513">
        <v>3</v>
      </c>
    </row>
    <row r="16" spans="2:13" s="471" customFormat="1" ht="21.75" customHeight="1" x14ac:dyDescent="0.2">
      <c r="B16" s="72"/>
      <c r="C16" s="184"/>
      <c r="D16" s="484"/>
      <c r="E16" s="474">
        <f>E15/D15</f>
        <v>0.5</v>
      </c>
      <c r="F16" s="473">
        <f t="shared" ref="F16:M16" si="5">F15/$D$15</f>
        <v>8.3333333333333329E-2</v>
      </c>
      <c r="G16" s="473">
        <f t="shared" si="5"/>
        <v>8.3333333333333329E-2</v>
      </c>
      <c r="H16" s="473">
        <f t="shared" si="5"/>
        <v>0.25</v>
      </c>
      <c r="I16" s="473">
        <f t="shared" si="5"/>
        <v>0.20833333333333334</v>
      </c>
      <c r="J16" s="473">
        <f t="shared" si="5"/>
        <v>0.125</v>
      </c>
      <c r="K16" s="473">
        <f t="shared" si="5"/>
        <v>0.125</v>
      </c>
      <c r="L16" s="473">
        <f>L15/$D$15</f>
        <v>8.3333333333333329E-2</v>
      </c>
      <c r="M16" s="476">
        <f t="shared" si="5"/>
        <v>0.125</v>
      </c>
    </row>
    <row r="17" spans="2:13" ht="21.75" customHeight="1" x14ac:dyDescent="0.2">
      <c r="B17" s="72"/>
      <c r="C17" s="486" t="s">
        <v>353</v>
      </c>
      <c r="D17" s="467">
        <v>90</v>
      </c>
      <c r="E17" s="468">
        <v>31</v>
      </c>
      <c r="F17" s="467">
        <v>12</v>
      </c>
      <c r="G17" s="467">
        <v>22</v>
      </c>
      <c r="H17" s="467">
        <v>30</v>
      </c>
      <c r="I17" s="467">
        <v>27</v>
      </c>
      <c r="J17" s="469">
        <v>20</v>
      </c>
      <c r="K17" s="512">
        <v>23</v>
      </c>
      <c r="L17" s="469">
        <v>5</v>
      </c>
      <c r="M17" s="513">
        <v>4</v>
      </c>
    </row>
    <row r="18" spans="2:13" s="471" customFormat="1" ht="21.75" customHeight="1" x14ac:dyDescent="0.2">
      <c r="B18" s="72"/>
      <c r="C18" s="486"/>
      <c r="D18" s="484"/>
      <c r="E18" s="474">
        <f>E17/D17</f>
        <v>0.34444444444444444</v>
      </c>
      <c r="F18" s="473">
        <f t="shared" ref="F18:M18" si="6">F17/$D$17</f>
        <v>0.13333333333333333</v>
      </c>
      <c r="G18" s="473">
        <f t="shared" si="6"/>
        <v>0.24444444444444444</v>
      </c>
      <c r="H18" s="473">
        <f t="shared" si="6"/>
        <v>0.33333333333333331</v>
      </c>
      <c r="I18" s="473">
        <f t="shared" si="6"/>
        <v>0.3</v>
      </c>
      <c r="J18" s="473">
        <f t="shared" si="6"/>
        <v>0.22222222222222221</v>
      </c>
      <c r="K18" s="473">
        <f t="shared" si="6"/>
        <v>0.25555555555555554</v>
      </c>
      <c r="L18" s="473">
        <f t="shared" si="6"/>
        <v>5.5555555555555552E-2</v>
      </c>
      <c r="M18" s="476">
        <f t="shared" si="6"/>
        <v>4.4444444444444446E-2</v>
      </c>
    </row>
    <row r="19" spans="2:13" ht="21.75" customHeight="1" x14ac:dyDescent="0.2">
      <c r="B19" s="72"/>
      <c r="C19" s="98" t="s">
        <v>354</v>
      </c>
      <c r="D19" s="467">
        <v>8</v>
      </c>
      <c r="E19" s="468">
        <v>3</v>
      </c>
      <c r="F19" s="467">
        <v>2</v>
      </c>
      <c r="G19" s="467">
        <v>2</v>
      </c>
      <c r="H19" s="467">
        <v>3</v>
      </c>
      <c r="I19" s="467">
        <v>4</v>
      </c>
      <c r="J19" s="469">
        <v>2</v>
      </c>
      <c r="K19" s="512">
        <v>3</v>
      </c>
      <c r="L19" s="469">
        <v>0</v>
      </c>
      <c r="M19" s="513">
        <v>0</v>
      </c>
    </row>
    <row r="20" spans="2:13" s="471" customFormat="1" ht="21.75" customHeight="1" x14ac:dyDescent="0.2">
      <c r="B20" s="72"/>
      <c r="C20" s="98"/>
      <c r="D20" s="484"/>
      <c r="E20" s="474">
        <f>E19/D19</f>
        <v>0.375</v>
      </c>
      <c r="F20" s="473">
        <f t="shared" ref="F20:M20" si="7">F19/$D$19</f>
        <v>0.25</v>
      </c>
      <c r="G20" s="473">
        <f t="shared" si="7"/>
        <v>0.25</v>
      </c>
      <c r="H20" s="473">
        <f t="shared" si="7"/>
        <v>0.375</v>
      </c>
      <c r="I20" s="473">
        <f t="shared" si="7"/>
        <v>0.5</v>
      </c>
      <c r="J20" s="473">
        <f t="shared" si="7"/>
        <v>0.25</v>
      </c>
      <c r="K20" s="473">
        <f t="shared" si="7"/>
        <v>0.375</v>
      </c>
      <c r="L20" s="473">
        <f t="shared" si="7"/>
        <v>0</v>
      </c>
      <c r="M20" s="476">
        <f t="shared" si="7"/>
        <v>0</v>
      </c>
    </row>
    <row r="21" spans="2:13" ht="21.75" customHeight="1" x14ac:dyDescent="0.2">
      <c r="B21" s="72"/>
      <c r="C21" s="99" t="s">
        <v>218</v>
      </c>
      <c r="D21" s="467">
        <v>159</v>
      </c>
      <c r="E21" s="468">
        <v>59</v>
      </c>
      <c r="F21" s="467">
        <v>24</v>
      </c>
      <c r="G21" s="467">
        <v>47</v>
      </c>
      <c r="H21" s="467">
        <v>39</v>
      </c>
      <c r="I21" s="467">
        <v>46</v>
      </c>
      <c r="J21" s="469">
        <v>33</v>
      </c>
      <c r="K21" s="512">
        <v>27</v>
      </c>
      <c r="L21" s="469">
        <v>11</v>
      </c>
      <c r="M21" s="513">
        <v>13</v>
      </c>
    </row>
    <row r="22" spans="2:13" s="471" customFormat="1" ht="21.75" customHeight="1" thickBot="1" x14ac:dyDescent="0.25">
      <c r="B22" s="89"/>
      <c r="C22" s="487"/>
      <c r="D22" s="488"/>
      <c r="E22" s="489">
        <f>E21/D21</f>
        <v>0.37106918238993708</v>
      </c>
      <c r="F22" s="488">
        <f t="shared" ref="F22:M22" si="8">F21/$D$21</f>
        <v>0.15094339622641509</v>
      </c>
      <c r="G22" s="488">
        <f t="shared" si="8"/>
        <v>0.29559748427672955</v>
      </c>
      <c r="H22" s="488">
        <f t="shared" si="8"/>
        <v>0.24528301886792453</v>
      </c>
      <c r="I22" s="488">
        <f t="shared" si="8"/>
        <v>0.28930817610062892</v>
      </c>
      <c r="J22" s="488">
        <f t="shared" si="8"/>
        <v>0.20754716981132076</v>
      </c>
      <c r="K22" s="488">
        <f t="shared" si="8"/>
        <v>0.16981132075471697</v>
      </c>
      <c r="L22" s="488">
        <f t="shared" si="8"/>
        <v>6.9182389937106917E-2</v>
      </c>
      <c r="M22" s="405">
        <f t="shared" si="8"/>
        <v>8.1761006289308172E-2</v>
      </c>
    </row>
    <row r="23" spans="2:13" ht="21.75" customHeight="1" thickTop="1" x14ac:dyDescent="0.2">
      <c r="B23" s="66" t="s">
        <v>355</v>
      </c>
      <c r="C23" s="96" t="s">
        <v>220</v>
      </c>
      <c r="D23" s="467">
        <v>87</v>
      </c>
      <c r="E23" s="479">
        <v>28</v>
      </c>
      <c r="F23" s="478">
        <v>5</v>
      </c>
      <c r="G23" s="478">
        <v>19</v>
      </c>
      <c r="H23" s="478">
        <v>13</v>
      </c>
      <c r="I23" s="478">
        <v>15</v>
      </c>
      <c r="J23" s="480">
        <v>18</v>
      </c>
      <c r="K23" s="514">
        <v>19</v>
      </c>
      <c r="L23" s="480">
        <v>9</v>
      </c>
      <c r="M23" s="515">
        <v>12</v>
      </c>
    </row>
    <row r="24" spans="2:13" s="471" customFormat="1" ht="21.75" customHeight="1" x14ac:dyDescent="0.2">
      <c r="B24" s="72"/>
      <c r="C24" s="97"/>
      <c r="D24" s="369"/>
      <c r="E24" s="474">
        <f>E23/D23</f>
        <v>0.32183908045977011</v>
      </c>
      <c r="F24" s="473">
        <f t="shared" ref="F24:L24" si="9">F23/$D$23</f>
        <v>5.7471264367816091E-2</v>
      </c>
      <c r="G24" s="473">
        <f t="shared" si="9"/>
        <v>0.21839080459770116</v>
      </c>
      <c r="H24" s="473">
        <f>H23/$D$23</f>
        <v>0.14942528735632185</v>
      </c>
      <c r="I24" s="473">
        <f t="shared" si="9"/>
        <v>0.17241379310344829</v>
      </c>
      <c r="J24" s="473">
        <f t="shared" si="9"/>
        <v>0.20689655172413793</v>
      </c>
      <c r="K24" s="473">
        <f t="shared" si="9"/>
        <v>0.21839080459770116</v>
      </c>
      <c r="L24" s="473">
        <f t="shared" si="9"/>
        <v>0.10344827586206896</v>
      </c>
      <c r="M24" s="476">
        <f>M23/$D$23</f>
        <v>0.13793103448275862</v>
      </c>
    </row>
    <row r="25" spans="2:13" ht="21.75" customHeight="1" x14ac:dyDescent="0.2">
      <c r="B25" s="72"/>
      <c r="C25" s="98" t="s">
        <v>221</v>
      </c>
      <c r="D25" s="467">
        <v>178</v>
      </c>
      <c r="E25" s="468">
        <v>65</v>
      </c>
      <c r="F25" s="467">
        <v>19</v>
      </c>
      <c r="G25" s="467">
        <v>31</v>
      </c>
      <c r="H25" s="467">
        <v>53</v>
      </c>
      <c r="I25" s="467">
        <v>56</v>
      </c>
      <c r="J25" s="469">
        <v>35</v>
      </c>
      <c r="K25" s="512">
        <v>33</v>
      </c>
      <c r="L25" s="469">
        <v>13</v>
      </c>
      <c r="M25" s="513">
        <v>15</v>
      </c>
    </row>
    <row r="26" spans="2:13" s="471" customFormat="1" ht="21.75" customHeight="1" x14ac:dyDescent="0.2">
      <c r="B26" s="72"/>
      <c r="C26" s="98"/>
      <c r="D26" s="484"/>
      <c r="E26" s="474">
        <f>E25/D25</f>
        <v>0.3651685393258427</v>
      </c>
      <c r="F26" s="473">
        <f t="shared" ref="F26:M26" si="10">F25/$D$25</f>
        <v>0.10674157303370786</v>
      </c>
      <c r="G26" s="473">
        <f t="shared" si="10"/>
        <v>0.17415730337078653</v>
      </c>
      <c r="H26" s="473">
        <f t="shared" si="10"/>
        <v>0.29775280898876405</v>
      </c>
      <c r="I26" s="473">
        <f t="shared" si="10"/>
        <v>0.3146067415730337</v>
      </c>
      <c r="J26" s="473">
        <f t="shared" si="10"/>
        <v>0.19662921348314608</v>
      </c>
      <c r="K26" s="473">
        <f t="shared" si="10"/>
        <v>0.1853932584269663</v>
      </c>
      <c r="L26" s="473">
        <f t="shared" si="10"/>
        <v>7.3033707865168537E-2</v>
      </c>
      <c r="M26" s="476">
        <f t="shared" si="10"/>
        <v>8.4269662921348312E-2</v>
      </c>
    </row>
    <row r="27" spans="2:13" ht="21.75" customHeight="1" x14ac:dyDescent="0.2">
      <c r="B27" s="72"/>
      <c r="C27" s="98" t="s">
        <v>222</v>
      </c>
      <c r="D27" s="467">
        <v>53</v>
      </c>
      <c r="E27" s="468">
        <v>24</v>
      </c>
      <c r="F27" s="467">
        <v>8</v>
      </c>
      <c r="G27" s="467">
        <v>19</v>
      </c>
      <c r="H27" s="467">
        <v>13</v>
      </c>
      <c r="I27" s="467">
        <v>17</v>
      </c>
      <c r="J27" s="469">
        <v>11</v>
      </c>
      <c r="K27" s="512">
        <v>10</v>
      </c>
      <c r="L27" s="469">
        <v>2</v>
      </c>
      <c r="M27" s="513">
        <v>0</v>
      </c>
    </row>
    <row r="28" spans="2:13" s="471" customFormat="1" ht="21.75" customHeight="1" x14ac:dyDescent="0.2">
      <c r="B28" s="72"/>
      <c r="C28" s="98"/>
      <c r="D28" s="484"/>
      <c r="E28" s="474">
        <f>E27/D27</f>
        <v>0.45283018867924529</v>
      </c>
      <c r="F28" s="473">
        <f>F27/$D$27</f>
        <v>0.15094339622641509</v>
      </c>
      <c r="G28" s="473">
        <f t="shared" ref="G28:M28" si="11">G27/$D$27</f>
        <v>0.35849056603773582</v>
      </c>
      <c r="H28" s="473">
        <f t="shared" si="11"/>
        <v>0.24528301886792453</v>
      </c>
      <c r="I28" s="473">
        <f t="shared" si="11"/>
        <v>0.32075471698113206</v>
      </c>
      <c r="J28" s="473">
        <f t="shared" si="11"/>
        <v>0.20754716981132076</v>
      </c>
      <c r="K28" s="473">
        <f t="shared" si="11"/>
        <v>0.18867924528301888</v>
      </c>
      <c r="L28" s="473">
        <f t="shared" si="11"/>
        <v>3.7735849056603772E-2</v>
      </c>
      <c r="M28" s="476">
        <f t="shared" si="11"/>
        <v>0</v>
      </c>
    </row>
    <row r="29" spans="2:13" ht="21.75" customHeight="1" x14ac:dyDescent="0.2">
      <c r="B29" s="72"/>
      <c r="C29" s="98" t="s">
        <v>223</v>
      </c>
      <c r="D29" s="467">
        <v>26</v>
      </c>
      <c r="E29" s="468">
        <v>9</v>
      </c>
      <c r="F29" s="467">
        <v>3</v>
      </c>
      <c r="G29" s="467">
        <v>9</v>
      </c>
      <c r="H29" s="467">
        <v>11</v>
      </c>
      <c r="I29" s="467">
        <v>7</v>
      </c>
      <c r="J29" s="469">
        <v>4</v>
      </c>
      <c r="K29" s="512">
        <v>5</v>
      </c>
      <c r="L29" s="469">
        <v>2</v>
      </c>
      <c r="M29" s="513">
        <v>1</v>
      </c>
    </row>
    <row r="30" spans="2:13" s="471" customFormat="1" ht="21.75" customHeight="1" x14ac:dyDescent="0.2">
      <c r="B30" s="72"/>
      <c r="C30" s="98"/>
      <c r="D30" s="484"/>
      <c r="E30" s="474">
        <f>E29/D29</f>
        <v>0.34615384615384615</v>
      </c>
      <c r="F30" s="473">
        <f t="shared" ref="F30:M30" si="12">F29/$D$29</f>
        <v>0.11538461538461539</v>
      </c>
      <c r="G30" s="473">
        <f t="shared" si="12"/>
        <v>0.34615384615384615</v>
      </c>
      <c r="H30" s="473">
        <f t="shared" si="12"/>
        <v>0.42307692307692307</v>
      </c>
      <c r="I30" s="473">
        <f t="shared" si="12"/>
        <v>0.26923076923076922</v>
      </c>
      <c r="J30" s="473">
        <f t="shared" si="12"/>
        <v>0.15384615384615385</v>
      </c>
      <c r="K30" s="473">
        <f t="shared" si="12"/>
        <v>0.19230769230769232</v>
      </c>
      <c r="L30" s="473">
        <f t="shared" si="12"/>
        <v>7.6923076923076927E-2</v>
      </c>
      <c r="M30" s="476">
        <f t="shared" si="12"/>
        <v>3.8461538461538464E-2</v>
      </c>
    </row>
    <row r="31" spans="2:13" ht="21.75" customHeight="1" x14ac:dyDescent="0.2">
      <c r="B31" s="72"/>
      <c r="C31" s="98" t="s">
        <v>224</v>
      </c>
      <c r="D31" s="467">
        <v>31</v>
      </c>
      <c r="E31" s="468">
        <v>11</v>
      </c>
      <c r="F31" s="467">
        <v>10</v>
      </c>
      <c r="G31" s="467">
        <v>10</v>
      </c>
      <c r="H31" s="467">
        <v>18</v>
      </c>
      <c r="I31" s="467">
        <v>10</v>
      </c>
      <c r="J31" s="469">
        <v>7</v>
      </c>
      <c r="K31" s="512">
        <v>1</v>
      </c>
      <c r="L31" s="469">
        <v>1</v>
      </c>
      <c r="M31" s="513">
        <v>0</v>
      </c>
    </row>
    <row r="32" spans="2:13" s="471" customFormat="1" ht="21.75" customHeight="1" x14ac:dyDescent="0.2">
      <c r="B32" s="72"/>
      <c r="C32" s="98"/>
      <c r="D32" s="484"/>
      <c r="E32" s="474">
        <f>E31/D31</f>
        <v>0.35483870967741937</v>
      </c>
      <c r="F32" s="473">
        <f t="shared" ref="F32:M32" si="13">F31/$D$31</f>
        <v>0.32258064516129031</v>
      </c>
      <c r="G32" s="473">
        <f t="shared" si="13"/>
        <v>0.32258064516129031</v>
      </c>
      <c r="H32" s="473">
        <f t="shared" si="13"/>
        <v>0.58064516129032262</v>
      </c>
      <c r="I32" s="473">
        <f t="shared" si="13"/>
        <v>0.32258064516129031</v>
      </c>
      <c r="J32" s="473">
        <f t="shared" si="13"/>
        <v>0.22580645161290322</v>
      </c>
      <c r="K32" s="473">
        <f t="shared" si="13"/>
        <v>3.2258064516129031E-2</v>
      </c>
      <c r="L32" s="473">
        <f t="shared" si="13"/>
        <v>3.2258064516129031E-2</v>
      </c>
      <c r="M32" s="476">
        <f t="shared" si="13"/>
        <v>0</v>
      </c>
    </row>
    <row r="33" spans="2:13" ht="21.75" customHeight="1" x14ac:dyDescent="0.2">
      <c r="B33" s="72"/>
      <c r="C33" s="98" t="s">
        <v>225</v>
      </c>
      <c r="D33" s="467">
        <v>26</v>
      </c>
      <c r="E33" s="468">
        <v>12</v>
      </c>
      <c r="F33" s="467">
        <v>10</v>
      </c>
      <c r="G33" s="467">
        <v>10</v>
      </c>
      <c r="H33" s="467">
        <v>12</v>
      </c>
      <c r="I33" s="467">
        <v>6</v>
      </c>
      <c r="J33" s="469">
        <v>10</v>
      </c>
      <c r="K33" s="512">
        <v>5</v>
      </c>
      <c r="L33" s="469">
        <v>1</v>
      </c>
      <c r="M33" s="513">
        <v>1</v>
      </c>
    </row>
    <row r="34" spans="2:13" s="471" customFormat="1" ht="21.75" customHeight="1" thickBot="1" x14ac:dyDescent="0.25">
      <c r="B34" s="72"/>
      <c r="C34" s="99"/>
      <c r="D34" s="473"/>
      <c r="E34" s="489">
        <f>E33/D33</f>
        <v>0.46153846153846156</v>
      </c>
      <c r="F34" s="488">
        <f t="shared" ref="F34:M34" si="14">F33/$D$33</f>
        <v>0.38461538461538464</v>
      </c>
      <c r="G34" s="488">
        <f t="shared" si="14"/>
        <v>0.38461538461538464</v>
      </c>
      <c r="H34" s="488">
        <f t="shared" si="14"/>
        <v>0.46153846153846156</v>
      </c>
      <c r="I34" s="488">
        <f t="shared" si="14"/>
        <v>0.23076923076923078</v>
      </c>
      <c r="J34" s="488">
        <f t="shared" si="14"/>
        <v>0.38461538461538464</v>
      </c>
      <c r="K34" s="488">
        <f t="shared" si="14"/>
        <v>0.19230769230769232</v>
      </c>
      <c r="L34" s="488">
        <f t="shared" si="14"/>
        <v>3.8461538461538464E-2</v>
      </c>
      <c r="M34" s="405">
        <f t="shared" si="14"/>
        <v>3.8461538461538464E-2</v>
      </c>
    </row>
    <row r="35" spans="2:13" ht="21.75" customHeight="1" thickTop="1" x14ac:dyDescent="0.2">
      <c r="B35" s="72"/>
      <c r="C35" s="490" t="s">
        <v>226</v>
      </c>
      <c r="D35" s="71">
        <f>D25+D27+D29+D31</f>
        <v>288</v>
      </c>
      <c r="E35" s="491">
        <f>E25+E27+E29+E31</f>
        <v>109</v>
      </c>
      <c r="F35" s="492">
        <f t="shared" ref="F35:M35" si="15">F25+F27+F29+F31</f>
        <v>40</v>
      </c>
      <c r="G35" s="492">
        <f t="shared" si="15"/>
        <v>69</v>
      </c>
      <c r="H35" s="492">
        <f t="shared" si="15"/>
        <v>95</v>
      </c>
      <c r="I35" s="492">
        <f t="shared" si="15"/>
        <v>90</v>
      </c>
      <c r="J35" s="493">
        <f t="shared" si="15"/>
        <v>57</v>
      </c>
      <c r="K35" s="516">
        <f t="shared" si="15"/>
        <v>49</v>
      </c>
      <c r="L35" s="493">
        <f t="shared" si="15"/>
        <v>18</v>
      </c>
      <c r="M35" s="517">
        <f t="shared" si="15"/>
        <v>16</v>
      </c>
    </row>
    <row r="36" spans="2:13" s="471" customFormat="1" ht="21.75" customHeight="1" x14ac:dyDescent="0.2">
      <c r="B36" s="72"/>
      <c r="C36" s="495" t="s">
        <v>227</v>
      </c>
      <c r="D36" s="441"/>
      <c r="E36" s="474">
        <f>E35/D35</f>
        <v>0.37847222222222221</v>
      </c>
      <c r="F36" s="473">
        <f t="shared" ref="F36:M36" si="16">F35/$D$35</f>
        <v>0.1388888888888889</v>
      </c>
      <c r="G36" s="473">
        <f t="shared" si="16"/>
        <v>0.23958333333333334</v>
      </c>
      <c r="H36" s="473">
        <f t="shared" si="16"/>
        <v>0.3298611111111111</v>
      </c>
      <c r="I36" s="473">
        <f t="shared" si="16"/>
        <v>0.3125</v>
      </c>
      <c r="J36" s="473">
        <f t="shared" si="16"/>
        <v>0.19791666666666666</v>
      </c>
      <c r="K36" s="473">
        <f t="shared" si="16"/>
        <v>0.1701388888888889</v>
      </c>
      <c r="L36" s="473">
        <f t="shared" si="16"/>
        <v>6.25E-2</v>
      </c>
      <c r="M36" s="473">
        <f t="shared" si="16"/>
        <v>5.5555555555555552E-2</v>
      </c>
    </row>
    <row r="37" spans="2:13" ht="21.75" customHeight="1" x14ac:dyDescent="0.2">
      <c r="B37" s="72"/>
      <c r="C37" s="101" t="s">
        <v>226</v>
      </c>
      <c r="D37" s="50">
        <f>D27+D29+D31+D33</f>
        <v>136</v>
      </c>
      <c r="E37" s="496">
        <f t="shared" ref="E37:L37" si="17">E27+E29+E31+E33</f>
        <v>56</v>
      </c>
      <c r="F37" s="497">
        <f t="shared" si="17"/>
        <v>31</v>
      </c>
      <c r="G37" s="497">
        <f t="shared" si="17"/>
        <v>48</v>
      </c>
      <c r="H37" s="497">
        <f t="shared" si="17"/>
        <v>54</v>
      </c>
      <c r="I37" s="497">
        <f t="shared" si="17"/>
        <v>40</v>
      </c>
      <c r="J37" s="498">
        <f t="shared" si="17"/>
        <v>32</v>
      </c>
      <c r="K37" s="518">
        <f t="shared" si="17"/>
        <v>21</v>
      </c>
      <c r="L37" s="498">
        <f t="shared" si="17"/>
        <v>6</v>
      </c>
      <c r="M37" s="519">
        <f>M27+M29+M31+M33</f>
        <v>2</v>
      </c>
    </row>
    <row r="38" spans="2:13" s="471" customFormat="1" ht="21.75" customHeight="1" thickBot="1" x14ac:dyDescent="0.25">
      <c r="B38" s="105"/>
      <c r="C38" s="500" t="s">
        <v>228</v>
      </c>
      <c r="D38" s="441"/>
      <c r="E38" s="501">
        <f>E37/D37</f>
        <v>0.41176470588235292</v>
      </c>
      <c r="F38" s="502">
        <f t="shared" ref="F38:L38" si="18">F37/$D$37</f>
        <v>0.22794117647058823</v>
      </c>
      <c r="G38" s="502">
        <f t="shared" si="18"/>
        <v>0.35294117647058826</v>
      </c>
      <c r="H38" s="502">
        <f t="shared" si="18"/>
        <v>0.39705882352941174</v>
      </c>
      <c r="I38" s="502">
        <f t="shared" si="18"/>
        <v>0.29411764705882354</v>
      </c>
      <c r="J38" s="502">
        <f t="shared" si="18"/>
        <v>0.23529411764705882</v>
      </c>
      <c r="K38" s="502">
        <f t="shared" si="18"/>
        <v>0.15441176470588236</v>
      </c>
      <c r="L38" s="502">
        <f t="shared" si="18"/>
        <v>4.4117647058823532E-2</v>
      </c>
      <c r="M38" s="502">
        <f>M37/$D$37</f>
        <v>1.4705882352941176E-2</v>
      </c>
    </row>
    <row r="39" spans="2:13" x14ac:dyDescent="0.2">
      <c r="B39" s="162"/>
      <c r="C39" s="505" t="s">
        <v>368</v>
      </c>
      <c r="D39" s="506"/>
      <c r="E39" s="506"/>
      <c r="F39" s="506"/>
      <c r="G39" s="506"/>
      <c r="H39" s="506"/>
      <c r="I39" s="506"/>
      <c r="J39" s="506"/>
      <c r="K39" s="506"/>
      <c r="L39" s="506"/>
      <c r="M39" s="506"/>
    </row>
    <row r="40" spans="2:13" x14ac:dyDescent="0.2">
      <c r="B40" s="12"/>
      <c r="C40" s="12"/>
      <c r="D40" s="12"/>
    </row>
    <row r="41" spans="2:13" x14ac:dyDescent="0.2">
      <c r="B41" s="12" t="s">
        <v>357</v>
      </c>
      <c r="C41" s="12"/>
      <c r="D41" s="112">
        <f>D23+D25+D27+D29+D31+D33</f>
        <v>401</v>
      </c>
      <c r="E41" s="112">
        <f t="shared" ref="E41:M41" si="19">E23+E25+E27+E29+E31+E33</f>
        <v>149</v>
      </c>
      <c r="F41" s="112">
        <f t="shared" si="19"/>
        <v>55</v>
      </c>
      <c r="G41" s="112">
        <f t="shared" si="19"/>
        <v>98</v>
      </c>
      <c r="H41" s="112">
        <f t="shared" si="19"/>
        <v>120</v>
      </c>
      <c r="I41" s="112">
        <f t="shared" si="19"/>
        <v>111</v>
      </c>
      <c r="J41" s="112">
        <f>J23+J25+J27+J29+J31+J33</f>
        <v>85</v>
      </c>
      <c r="K41" s="112">
        <f t="shared" si="19"/>
        <v>73</v>
      </c>
      <c r="L41" s="112">
        <f t="shared" si="19"/>
        <v>28</v>
      </c>
      <c r="M41" s="112">
        <f t="shared" si="19"/>
        <v>29</v>
      </c>
    </row>
    <row r="42" spans="2:13" x14ac:dyDescent="0.2">
      <c r="B42" s="65" t="s">
        <v>358</v>
      </c>
      <c r="E42" s="471">
        <f>E41/D41</f>
        <v>0.371571072319202</v>
      </c>
      <c r="F42" s="471">
        <f t="shared" ref="F42:G42" si="20">F41/$D$41</f>
        <v>0.13715710723192021</v>
      </c>
      <c r="G42" s="471">
        <f t="shared" si="20"/>
        <v>0.24438902743142144</v>
      </c>
      <c r="H42" s="471">
        <f>H41/$D$41</f>
        <v>0.29925187032418954</v>
      </c>
      <c r="I42" s="471">
        <f>I41/D41</f>
        <v>0.27680798004987534</v>
      </c>
      <c r="J42" s="471">
        <f>J41/D41</f>
        <v>0.21197007481296759</v>
      </c>
      <c r="K42" s="471">
        <f>K41/$D$41</f>
        <v>0.18204488778054864</v>
      </c>
      <c r="L42" s="471">
        <f t="shared" ref="L42:M42" si="21">L41/$D$41</f>
        <v>6.9825436408977551E-2</v>
      </c>
      <c r="M42" s="471">
        <f t="shared" si="21"/>
        <v>7.2319201995012475E-2</v>
      </c>
    </row>
    <row r="44" spans="2:13" x14ac:dyDescent="0.2">
      <c r="B44" s="12" t="s">
        <v>267</v>
      </c>
      <c r="D44" s="482">
        <f>D35+D33+D23</f>
        <v>401</v>
      </c>
      <c r="E44" s="482">
        <f t="shared" ref="E44:M44" si="22">E35+E33+E23</f>
        <v>149</v>
      </c>
      <c r="F44" s="482">
        <f t="shared" si="22"/>
        <v>55</v>
      </c>
      <c r="G44" s="482">
        <f t="shared" si="22"/>
        <v>98</v>
      </c>
      <c r="H44" s="482">
        <f t="shared" si="22"/>
        <v>120</v>
      </c>
      <c r="I44" s="482">
        <f t="shared" si="22"/>
        <v>111</v>
      </c>
      <c r="J44" s="482">
        <f t="shared" si="22"/>
        <v>85</v>
      </c>
      <c r="K44" s="482">
        <f t="shared" si="22"/>
        <v>73</v>
      </c>
      <c r="L44" s="482">
        <f t="shared" si="22"/>
        <v>28</v>
      </c>
      <c r="M44" s="482">
        <f t="shared" si="22"/>
        <v>29</v>
      </c>
    </row>
    <row r="45" spans="2:13" x14ac:dyDescent="0.2">
      <c r="B45" s="12"/>
      <c r="D45" s="482">
        <f>D37+D25+D23</f>
        <v>401</v>
      </c>
      <c r="E45" s="482">
        <f t="shared" ref="E45:M45" si="23">E37+E25+E23</f>
        <v>149</v>
      </c>
      <c r="F45" s="482">
        <f t="shared" si="23"/>
        <v>55</v>
      </c>
      <c r="G45" s="482">
        <f t="shared" si="23"/>
        <v>98</v>
      </c>
      <c r="H45" s="482">
        <f t="shared" si="23"/>
        <v>120</v>
      </c>
      <c r="I45" s="482">
        <f t="shared" si="23"/>
        <v>111</v>
      </c>
      <c r="J45" s="482">
        <f t="shared" si="23"/>
        <v>85</v>
      </c>
      <c r="K45" s="482">
        <f t="shared" si="23"/>
        <v>73</v>
      </c>
      <c r="L45" s="482">
        <f t="shared" si="23"/>
        <v>28</v>
      </c>
      <c r="M45" s="482">
        <f t="shared" si="23"/>
        <v>29</v>
      </c>
    </row>
    <row r="46" spans="2:13" x14ac:dyDescent="0.2">
      <c r="B46" s="12"/>
    </row>
    <row r="47" spans="2:13" x14ac:dyDescent="0.2">
      <c r="B47" s="426" t="s">
        <v>268</v>
      </c>
      <c r="D47" s="485">
        <f>D41-D9</f>
        <v>0</v>
      </c>
      <c r="E47" s="485">
        <f t="shared" ref="E47:M48" si="24">E41-E9</f>
        <v>0</v>
      </c>
      <c r="F47" s="485">
        <f t="shared" si="24"/>
        <v>0</v>
      </c>
      <c r="G47" s="485">
        <f t="shared" si="24"/>
        <v>0</v>
      </c>
      <c r="H47" s="485">
        <f t="shared" si="24"/>
        <v>0</v>
      </c>
      <c r="I47" s="485">
        <f t="shared" si="24"/>
        <v>0</v>
      </c>
      <c r="J47" s="485">
        <f>J41-J9</f>
        <v>0</v>
      </c>
      <c r="K47" s="485">
        <f t="shared" si="24"/>
        <v>0</v>
      </c>
      <c r="L47" s="485">
        <f t="shared" si="24"/>
        <v>0</v>
      </c>
      <c r="M47" s="485">
        <f t="shared" si="24"/>
        <v>0</v>
      </c>
    </row>
    <row r="48" spans="2:13" x14ac:dyDescent="0.2">
      <c r="D48" s="485"/>
      <c r="E48" s="485">
        <f>E42-E10</f>
        <v>0</v>
      </c>
      <c r="F48" s="485">
        <f t="shared" si="24"/>
        <v>0</v>
      </c>
      <c r="G48" s="485">
        <f t="shared" si="24"/>
        <v>0</v>
      </c>
      <c r="H48" s="485">
        <f t="shared" si="24"/>
        <v>0</v>
      </c>
      <c r="I48" s="485">
        <f t="shared" si="24"/>
        <v>0</v>
      </c>
      <c r="J48" s="485">
        <f t="shared" si="24"/>
        <v>0</v>
      </c>
      <c r="K48" s="485">
        <f t="shared" si="24"/>
        <v>0</v>
      </c>
      <c r="L48" s="485">
        <f t="shared" si="24"/>
        <v>0</v>
      </c>
      <c r="M48" s="485">
        <f t="shared" si="24"/>
        <v>0</v>
      </c>
    </row>
    <row r="49" spans="4:13" x14ac:dyDescent="0.2">
      <c r="D49" s="485"/>
      <c r="E49" s="485"/>
      <c r="F49" s="485"/>
      <c r="G49" s="485"/>
      <c r="H49" s="485"/>
      <c r="I49" s="485"/>
      <c r="J49" s="485"/>
      <c r="K49" s="485"/>
      <c r="L49" s="485"/>
      <c r="M49" s="485"/>
    </row>
    <row r="50" spans="4:13" x14ac:dyDescent="0.2">
      <c r="D50" s="485">
        <f>D44-D41</f>
        <v>0</v>
      </c>
      <c r="E50" s="485">
        <f t="shared" ref="E50:M50" si="25">E44-E41</f>
        <v>0</v>
      </c>
      <c r="F50" s="485">
        <f t="shared" si="25"/>
        <v>0</v>
      </c>
      <c r="G50" s="485">
        <f t="shared" si="25"/>
        <v>0</v>
      </c>
      <c r="H50" s="485">
        <f t="shared" si="25"/>
        <v>0</v>
      </c>
      <c r="I50" s="485">
        <f t="shared" si="25"/>
        <v>0</v>
      </c>
      <c r="J50" s="485">
        <f t="shared" si="25"/>
        <v>0</v>
      </c>
      <c r="K50" s="485">
        <f t="shared" si="25"/>
        <v>0</v>
      </c>
      <c r="L50" s="485">
        <f t="shared" si="25"/>
        <v>0</v>
      </c>
      <c r="M50" s="485">
        <f t="shared" si="25"/>
        <v>0</v>
      </c>
    </row>
    <row r="51" spans="4:13" x14ac:dyDescent="0.2">
      <c r="D51" s="485">
        <f>D45-D41</f>
        <v>0</v>
      </c>
      <c r="E51" s="485">
        <f t="shared" ref="E51:M51" si="26">E45-E41</f>
        <v>0</v>
      </c>
      <c r="F51" s="485">
        <f t="shared" si="26"/>
        <v>0</v>
      </c>
      <c r="G51" s="485">
        <f t="shared" si="26"/>
        <v>0</v>
      </c>
      <c r="H51" s="485">
        <f t="shared" si="26"/>
        <v>0</v>
      </c>
      <c r="I51" s="485">
        <f t="shared" si="26"/>
        <v>0</v>
      </c>
      <c r="J51" s="485">
        <f t="shared" si="26"/>
        <v>0</v>
      </c>
      <c r="K51" s="485">
        <f t="shared" si="26"/>
        <v>0</v>
      </c>
      <c r="L51" s="485">
        <f t="shared" si="26"/>
        <v>0</v>
      </c>
      <c r="M51" s="485">
        <f t="shared" si="26"/>
        <v>0</v>
      </c>
    </row>
  </sheetData>
  <mergeCells count="26">
    <mergeCell ref="B23:B38"/>
    <mergeCell ref="C23:C24"/>
    <mergeCell ref="C25:C26"/>
    <mergeCell ref="C27:C28"/>
    <mergeCell ref="C29:C30"/>
    <mergeCell ref="C31:C32"/>
    <mergeCell ref="C33:C34"/>
    <mergeCell ref="B11:B22"/>
    <mergeCell ref="C11:C12"/>
    <mergeCell ref="C13:C14"/>
    <mergeCell ref="C15:C16"/>
    <mergeCell ref="C17:C18"/>
    <mergeCell ref="C19:C20"/>
    <mergeCell ref="C21:C22"/>
    <mergeCell ref="I7:I8"/>
    <mergeCell ref="J7:J8"/>
    <mergeCell ref="K7:K8"/>
    <mergeCell ref="L7:L8"/>
    <mergeCell ref="M7:M8"/>
    <mergeCell ref="B9:C10"/>
    <mergeCell ref="B7:C8"/>
    <mergeCell ref="D7:D8"/>
    <mergeCell ref="E7:E8"/>
    <mergeCell ref="F7:F8"/>
    <mergeCell ref="G7:G8"/>
    <mergeCell ref="H7:H8"/>
  </mergeCells>
  <phoneticPr fontId="3"/>
  <pageMargins left="0.77" right="0.25" top="0.61" bottom="0.46" header="0.3" footer="0.3"/>
  <pageSetup paperSize="9" scale="6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D8AA4-0E0D-4B97-9B4B-20CC2BF4B3E8}">
  <sheetPr>
    <tabColor rgb="FF92D050"/>
    <pageSetUpPr fitToPage="1"/>
  </sheetPr>
  <dimension ref="B1:N51"/>
  <sheetViews>
    <sheetView view="pageBreakPreview" zoomScale="80" zoomScaleNormal="100" zoomScaleSheetLayoutView="80" workbookViewId="0"/>
  </sheetViews>
  <sheetFormatPr defaultRowHeight="13.2" x14ac:dyDescent="0.2"/>
  <cols>
    <col min="2" max="2" width="5.33203125" customWidth="1"/>
    <col min="3" max="3" width="16.88671875" customWidth="1"/>
    <col min="4" max="4" width="10.33203125" customWidth="1"/>
    <col min="5" max="14" width="19.6640625" customWidth="1"/>
  </cols>
  <sheetData>
    <row r="1" spans="2:14" x14ac:dyDescent="0.2">
      <c r="B1" s="12" t="s">
        <v>369</v>
      </c>
    </row>
    <row r="2" spans="2:14" ht="9.75" customHeight="1" x14ac:dyDescent="0.2"/>
    <row r="3" spans="2:14" x14ac:dyDescent="0.2">
      <c r="M3" s="14" t="s">
        <v>196</v>
      </c>
    </row>
    <row r="4" spans="2:14" x14ac:dyDescent="0.2">
      <c r="M4" s="14" t="s">
        <v>344</v>
      </c>
    </row>
    <row r="5" spans="2:14" ht="8.25" customHeight="1" x14ac:dyDescent="0.2"/>
    <row r="6" spans="2:14" ht="13.8" thickBot="1" x14ac:dyDescent="0.25">
      <c r="N6" s="13" t="s">
        <v>199</v>
      </c>
    </row>
    <row r="7" spans="2:14" x14ac:dyDescent="0.2">
      <c r="B7" s="344"/>
      <c r="C7" s="344"/>
      <c r="D7" s="457" t="s">
        <v>345</v>
      </c>
      <c r="E7" s="458" t="s">
        <v>370</v>
      </c>
      <c r="F7" s="459" t="s">
        <v>371</v>
      </c>
      <c r="G7" s="459" t="s">
        <v>372</v>
      </c>
      <c r="H7" s="459" t="s">
        <v>373</v>
      </c>
      <c r="I7" s="459" t="s">
        <v>374</v>
      </c>
      <c r="J7" s="460" t="s">
        <v>375</v>
      </c>
      <c r="K7" s="460" t="s">
        <v>376</v>
      </c>
      <c r="L7" s="507" t="s">
        <v>377</v>
      </c>
      <c r="M7" s="460" t="s">
        <v>351</v>
      </c>
      <c r="N7" s="508" t="s">
        <v>367</v>
      </c>
    </row>
    <row r="8" spans="2:14" ht="61.5" customHeight="1" x14ac:dyDescent="0.2">
      <c r="B8" s="344"/>
      <c r="C8" s="344"/>
      <c r="D8" s="457"/>
      <c r="E8" s="462"/>
      <c r="F8" s="463"/>
      <c r="G8" s="463"/>
      <c r="H8" s="463"/>
      <c r="I8" s="463"/>
      <c r="J8" s="464"/>
      <c r="K8" s="464"/>
      <c r="L8" s="509"/>
      <c r="M8" s="464"/>
      <c r="N8" s="510"/>
    </row>
    <row r="9" spans="2:14" ht="21.75" customHeight="1" x14ac:dyDescent="0.2">
      <c r="B9" s="46" t="s">
        <v>211</v>
      </c>
      <c r="C9" s="466"/>
      <c r="D9" s="511">
        <f>SUM(D11:D21)</f>
        <v>401</v>
      </c>
      <c r="E9" s="468">
        <f>E11+E13+E15+E17+E19+E21</f>
        <v>140</v>
      </c>
      <c r="F9" s="467">
        <f t="shared" ref="F9:N9" si="0">F11+F13+F15+F17+F19+F21</f>
        <v>26</v>
      </c>
      <c r="G9" s="467">
        <f t="shared" si="0"/>
        <v>61</v>
      </c>
      <c r="H9" s="467">
        <f t="shared" si="0"/>
        <v>66</v>
      </c>
      <c r="I9" s="467">
        <f>I11+I13+I15+I17+I19+I21</f>
        <v>70</v>
      </c>
      <c r="J9" s="469">
        <f t="shared" si="0"/>
        <v>10</v>
      </c>
      <c r="K9" s="469">
        <f t="shared" si="0"/>
        <v>8</v>
      </c>
      <c r="L9" s="512">
        <f>L11+L13+L15+L17+L19+L21</f>
        <v>49</v>
      </c>
      <c r="M9" s="469">
        <f t="shared" si="0"/>
        <v>40</v>
      </c>
      <c r="N9" s="513">
        <f t="shared" si="0"/>
        <v>106</v>
      </c>
    </row>
    <row r="10" spans="2:14" s="471" customFormat="1" ht="21.75" customHeight="1" thickBot="1" x14ac:dyDescent="0.25">
      <c r="B10" s="51"/>
      <c r="C10" s="472"/>
      <c r="D10" s="473"/>
      <c r="E10" s="474">
        <f>E9/$D$9</f>
        <v>0.3491271820448878</v>
      </c>
      <c r="F10" s="473">
        <f>F9/$D$9</f>
        <v>6.4837905236907731E-2</v>
      </c>
      <c r="G10" s="473">
        <f>G9/$D$9</f>
        <v>0.15211970074812967</v>
      </c>
      <c r="H10" s="473">
        <f>H9/$D$9</f>
        <v>0.16458852867830423</v>
      </c>
      <c r="I10" s="473">
        <f>I9/D9</f>
        <v>0.1745635910224439</v>
      </c>
      <c r="J10" s="483">
        <f>J9/D9</f>
        <v>2.4937655860349128E-2</v>
      </c>
      <c r="K10" s="483">
        <f>K9/$D$9</f>
        <v>1.9950124688279301E-2</v>
      </c>
      <c r="L10" s="520">
        <f>L9/$D$9</f>
        <v>0.12219451371571072</v>
      </c>
      <c r="M10" s="483">
        <f>M9/D9</f>
        <v>9.9750623441396513E-2</v>
      </c>
      <c r="N10" s="521">
        <f>N9/D9</f>
        <v>0.26433915211970077</v>
      </c>
    </row>
    <row r="11" spans="2:14" ht="21.75" customHeight="1" thickTop="1" x14ac:dyDescent="0.2">
      <c r="B11" s="66" t="s">
        <v>302</v>
      </c>
      <c r="C11" s="477" t="s">
        <v>213</v>
      </c>
      <c r="D11" s="478">
        <v>45</v>
      </c>
      <c r="E11" s="479">
        <v>8</v>
      </c>
      <c r="F11" s="478">
        <v>1</v>
      </c>
      <c r="G11" s="478">
        <v>15</v>
      </c>
      <c r="H11" s="478">
        <v>4</v>
      </c>
      <c r="I11" s="478">
        <v>8</v>
      </c>
      <c r="J11" s="480">
        <v>0</v>
      </c>
      <c r="K11" s="480">
        <v>0</v>
      </c>
      <c r="L11" s="514">
        <v>8</v>
      </c>
      <c r="M11" s="480">
        <v>9</v>
      </c>
      <c r="N11" s="515">
        <v>5</v>
      </c>
    </row>
    <row r="12" spans="2:14" s="471" customFormat="1" ht="21.75" customHeight="1" x14ac:dyDescent="0.2">
      <c r="B12" s="72"/>
      <c r="C12" s="274"/>
      <c r="D12" s="473"/>
      <c r="E12" s="474">
        <f>E11/D11</f>
        <v>0.17777777777777778</v>
      </c>
      <c r="F12" s="473">
        <f t="shared" ref="F12:G12" si="1">F11/$D$11</f>
        <v>2.2222222222222223E-2</v>
      </c>
      <c r="G12" s="473">
        <f t="shared" si="1"/>
        <v>0.33333333333333331</v>
      </c>
      <c r="H12" s="473">
        <f>H11/$D$11</f>
        <v>8.8888888888888892E-2</v>
      </c>
      <c r="I12" s="473">
        <f>I11/$D$11</f>
        <v>0.17777777777777778</v>
      </c>
      <c r="J12" s="473">
        <f t="shared" ref="J12:L12" si="2">J11/$D$11</f>
        <v>0</v>
      </c>
      <c r="K12" s="483">
        <f t="shared" si="2"/>
        <v>0</v>
      </c>
      <c r="L12" s="520">
        <f t="shared" si="2"/>
        <v>0.17777777777777778</v>
      </c>
      <c r="M12" s="473">
        <f>M11/$D$11</f>
        <v>0.2</v>
      </c>
      <c r="N12" s="476">
        <f>N11/$D$11</f>
        <v>0.1111111111111111</v>
      </c>
    </row>
    <row r="13" spans="2:14" ht="21.75" customHeight="1" x14ac:dyDescent="0.2">
      <c r="B13" s="72"/>
      <c r="C13" s="98" t="s">
        <v>214</v>
      </c>
      <c r="D13" s="467">
        <v>75</v>
      </c>
      <c r="E13" s="468">
        <v>37</v>
      </c>
      <c r="F13" s="467">
        <v>6</v>
      </c>
      <c r="G13" s="467">
        <v>17</v>
      </c>
      <c r="H13" s="467">
        <v>20</v>
      </c>
      <c r="I13" s="467">
        <v>16</v>
      </c>
      <c r="J13" s="469">
        <v>4</v>
      </c>
      <c r="K13" s="469">
        <v>1</v>
      </c>
      <c r="L13" s="512">
        <v>10</v>
      </c>
      <c r="M13" s="469">
        <v>7</v>
      </c>
      <c r="N13" s="513">
        <v>9</v>
      </c>
    </row>
    <row r="14" spans="2:14" s="471" customFormat="1" ht="21.75" customHeight="1" x14ac:dyDescent="0.2">
      <c r="B14" s="72"/>
      <c r="C14" s="98"/>
      <c r="D14" s="484"/>
      <c r="E14" s="474">
        <f>E13/D13</f>
        <v>0.49333333333333335</v>
      </c>
      <c r="F14" s="473">
        <f>F13/$D$13</f>
        <v>0.08</v>
      </c>
      <c r="G14" s="473">
        <f t="shared" ref="G14:N14" si="3">G13/$D$13</f>
        <v>0.22666666666666666</v>
      </c>
      <c r="H14" s="473">
        <f t="shared" si="3"/>
        <v>0.26666666666666666</v>
      </c>
      <c r="I14" s="473">
        <f t="shared" si="3"/>
        <v>0.21333333333333335</v>
      </c>
      <c r="J14" s="473">
        <f>J13/$D$13</f>
        <v>5.3333333333333337E-2</v>
      </c>
      <c r="K14" s="483">
        <f t="shared" ref="K14" si="4">K13/$D$13</f>
        <v>1.3333333333333334E-2</v>
      </c>
      <c r="L14" s="520">
        <f t="shared" si="3"/>
        <v>0.13333333333333333</v>
      </c>
      <c r="M14" s="473">
        <f t="shared" si="3"/>
        <v>9.3333333333333338E-2</v>
      </c>
      <c r="N14" s="476">
        <f t="shared" si="3"/>
        <v>0.12</v>
      </c>
    </row>
    <row r="15" spans="2:14" ht="21.75" customHeight="1" x14ac:dyDescent="0.2">
      <c r="B15" s="72"/>
      <c r="C15" s="278" t="s">
        <v>305</v>
      </c>
      <c r="D15" s="467">
        <v>24</v>
      </c>
      <c r="E15" s="468">
        <v>11</v>
      </c>
      <c r="F15" s="467">
        <v>1</v>
      </c>
      <c r="G15" s="467">
        <v>6</v>
      </c>
      <c r="H15" s="467">
        <v>2</v>
      </c>
      <c r="I15" s="467">
        <v>2</v>
      </c>
      <c r="J15" s="469">
        <v>2</v>
      </c>
      <c r="K15" s="469">
        <v>0</v>
      </c>
      <c r="L15" s="512">
        <v>2</v>
      </c>
      <c r="M15" s="469">
        <v>3</v>
      </c>
      <c r="N15" s="513">
        <v>1</v>
      </c>
    </row>
    <row r="16" spans="2:14" s="471" customFormat="1" ht="21.75" customHeight="1" x14ac:dyDescent="0.2">
      <c r="B16" s="72"/>
      <c r="C16" s="184"/>
      <c r="D16" s="484"/>
      <c r="E16" s="474">
        <f>E15/D15</f>
        <v>0.45833333333333331</v>
      </c>
      <c r="F16" s="473">
        <f t="shared" ref="F16:N16" si="5">F15/$D$15</f>
        <v>4.1666666666666664E-2</v>
      </c>
      <c r="G16" s="473">
        <f t="shared" si="5"/>
        <v>0.25</v>
      </c>
      <c r="H16" s="473">
        <f t="shared" si="5"/>
        <v>8.3333333333333329E-2</v>
      </c>
      <c r="I16" s="473">
        <f t="shared" si="5"/>
        <v>8.3333333333333329E-2</v>
      </c>
      <c r="J16" s="473">
        <f t="shared" si="5"/>
        <v>8.3333333333333329E-2</v>
      </c>
      <c r="K16" s="483">
        <f t="shared" si="5"/>
        <v>0</v>
      </c>
      <c r="L16" s="520">
        <f t="shared" si="5"/>
        <v>8.3333333333333329E-2</v>
      </c>
      <c r="M16" s="473">
        <f>M15/$D$15</f>
        <v>0.125</v>
      </c>
      <c r="N16" s="476">
        <f t="shared" si="5"/>
        <v>4.1666666666666664E-2</v>
      </c>
    </row>
    <row r="17" spans="2:14" ht="21.75" customHeight="1" x14ac:dyDescent="0.2">
      <c r="B17" s="72"/>
      <c r="C17" s="486" t="s">
        <v>353</v>
      </c>
      <c r="D17" s="467">
        <v>90</v>
      </c>
      <c r="E17" s="468">
        <v>36</v>
      </c>
      <c r="F17" s="467">
        <v>9</v>
      </c>
      <c r="G17" s="467">
        <v>14</v>
      </c>
      <c r="H17" s="467">
        <v>17</v>
      </c>
      <c r="I17" s="467">
        <v>19</v>
      </c>
      <c r="J17" s="469">
        <v>1</v>
      </c>
      <c r="K17" s="469">
        <v>4</v>
      </c>
      <c r="L17" s="512">
        <v>11</v>
      </c>
      <c r="M17" s="469">
        <v>3</v>
      </c>
      <c r="N17" s="513">
        <v>23</v>
      </c>
    </row>
    <row r="18" spans="2:14" s="471" customFormat="1" ht="21.75" customHeight="1" x14ac:dyDescent="0.2">
      <c r="B18" s="72"/>
      <c r="C18" s="486"/>
      <c r="D18" s="484"/>
      <c r="E18" s="474">
        <f>E17/D17</f>
        <v>0.4</v>
      </c>
      <c r="F18" s="473">
        <f t="shared" ref="F18:N18" si="6">F17/$D$17</f>
        <v>0.1</v>
      </c>
      <c r="G18" s="473">
        <f t="shared" si="6"/>
        <v>0.15555555555555556</v>
      </c>
      <c r="H18" s="473">
        <f t="shared" si="6"/>
        <v>0.18888888888888888</v>
      </c>
      <c r="I18" s="473">
        <f t="shared" si="6"/>
        <v>0.21111111111111111</v>
      </c>
      <c r="J18" s="473">
        <f t="shared" si="6"/>
        <v>1.1111111111111112E-2</v>
      </c>
      <c r="K18" s="483">
        <f t="shared" si="6"/>
        <v>4.4444444444444446E-2</v>
      </c>
      <c r="L18" s="520">
        <f t="shared" si="6"/>
        <v>0.12222222222222222</v>
      </c>
      <c r="M18" s="473">
        <f t="shared" si="6"/>
        <v>3.3333333333333333E-2</v>
      </c>
      <c r="N18" s="476">
        <f t="shared" si="6"/>
        <v>0.25555555555555554</v>
      </c>
    </row>
    <row r="19" spans="2:14" ht="21.75" customHeight="1" x14ac:dyDescent="0.2">
      <c r="B19" s="72"/>
      <c r="C19" s="98" t="s">
        <v>354</v>
      </c>
      <c r="D19" s="467">
        <v>8</v>
      </c>
      <c r="E19" s="468">
        <v>4</v>
      </c>
      <c r="F19" s="467">
        <v>1</v>
      </c>
      <c r="G19" s="467">
        <v>1</v>
      </c>
      <c r="H19" s="467">
        <v>2</v>
      </c>
      <c r="I19" s="467">
        <v>3</v>
      </c>
      <c r="J19" s="469">
        <v>0</v>
      </c>
      <c r="K19" s="469">
        <v>1</v>
      </c>
      <c r="L19" s="512">
        <v>2</v>
      </c>
      <c r="M19" s="469">
        <v>1</v>
      </c>
      <c r="N19" s="513">
        <v>0</v>
      </c>
    </row>
    <row r="20" spans="2:14" s="471" customFormat="1" ht="21.75" customHeight="1" x14ac:dyDescent="0.2">
      <c r="B20" s="72"/>
      <c r="C20" s="98"/>
      <c r="D20" s="484"/>
      <c r="E20" s="474">
        <f>E19/D19</f>
        <v>0.5</v>
      </c>
      <c r="F20" s="473">
        <f t="shared" ref="F20:N20" si="7">F19/$D$19</f>
        <v>0.125</v>
      </c>
      <c r="G20" s="473">
        <f t="shared" si="7"/>
        <v>0.125</v>
      </c>
      <c r="H20" s="473">
        <f t="shared" si="7"/>
        <v>0.25</v>
      </c>
      <c r="I20" s="473">
        <f t="shared" si="7"/>
        <v>0.375</v>
      </c>
      <c r="J20" s="473">
        <f t="shared" si="7"/>
        <v>0</v>
      </c>
      <c r="K20" s="483">
        <f t="shared" si="7"/>
        <v>0.125</v>
      </c>
      <c r="L20" s="520">
        <f t="shared" si="7"/>
        <v>0.25</v>
      </c>
      <c r="M20" s="473">
        <f t="shared" si="7"/>
        <v>0.125</v>
      </c>
      <c r="N20" s="476">
        <f t="shared" si="7"/>
        <v>0</v>
      </c>
    </row>
    <row r="21" spans="2:14" ht="21.75" customHeight="1" x14ac:dyDescent="0.2">
      <c r="B21" s="72"/>
      <c r="C21" s="99" t="s">
        <v>218</v>
      </c>
      <c r="D21" s="467">
        <v>159</v>
      </c>
      <c r="E21" s="468">
        <v>44</v>
      </c>
      <c r="F21" s="467">
        <v>8</v>
      </c>
      <c r="G21" s="467">
        <v>8</v>
      </c>
      <c r="H21" s="467">
        <v>21</v>
      </c>
      <c r="I21" s="467">
        <v>22</v>
      </c>
      <c r="J21" s="469">
        <v>3</v>
      </c>
      <c r="K21" s="469">
        <v>2</v>
      </c>
      <c r="L21" s="512">
        <v>16</v>
      </c>
      <c r="M21" s="469">
        <v>17</v>
      </c>
      <c r="N21" s="513">
        <v>68</v>
      </c>
    </row>
    <row r="22" spans="2:14" s="471" customFormat="1" ht="21.75" customHeight="1" thickBot="1" x14ac:dyDescent="0.25">
      <c r="B22" s="89"/>
      <c r="C22" s="487"/>
      <c r="D22" s="488"/>
      <c r="E22" s="489">
        <f>E21/D21</f>
        <v>0.27672955974842767</v>
      </c>
      <c r="F22" s="488">
        <f t="shared" ref="F22:N22" si="8">F21/$D$21</f>
        <v>5.0314465408805034E-2</v>
      </c>
      <c r="G22" s="488">
        <f t="shared" si="8"/>
        <v>5.0314465408805034E-2</v>
      </c>
      <c r="H22" s="488">
        <f t="shared" si="8"/>
        <v>0.13207547169811321</v>
      </c>
      <c r="I22" s="488">
        <f t="shared" si="8"/>
        <v>0.13836477987421383</v>
      </c>
      <c r="J22" s="488">
        <f t="shared" si="8"/>
        <v>1.8867924528301886E-2</v>
      </c>
      <c r="K22" s="475">
        <f t="shared" si="8"/>
        <v>1.2578616352201259E-2</v>
      </c>
      <c r="L22" s="522">
        <f t="shared" si="8"/>
        <v>0.10062893081761007</v>
      </c>
      <c r="M22" s="488">
        <f t="shared" si="8"/>
        <v>0.1069182389937107</v>
      </c>
      <c r="N22" s="405">
        <f t="shared" si="8"/>
        <v>0.42767295597484278</v>
      </c>
    </row>
    <row r="23" spans="2:14" ht="21.75" customHeight="1" thickTop="1" x14ac:dyDescent="0.2">
      <c r="B23" s="66" t="s">
        <v>355</v>
      </c>
      <c r="C23" s="96" t="s">
        <v>220</v>
      </c>
      <c r="D23" s="467">
        <v>87</v>
      </c>
      <c r="E23" s="479">
        <v>25</v>
      </c>
      <c r="F23" s="478">
        <v>5</v>
      </c>
      <c r="G23" s="478">
        <v>11</v>
      </c>
      <c r="H23" s="478">
        <v>8</v>
      </c>
      <c r="I23" s="478">
        <v>9</v>
      </c>
      <c r="J23" s="480">
        <v>1</v>
      </c>
      <c r="K23" s="480">
        <v>2</v>
      </c>
      <c r="L23" s="514">
        <v>18</v>
      </c>
      <c r="M23" s="480">
        <v>11</v>
      </c>
      <c r="N23" s="515">
        <v>24</v>
      </c>
    </row>
    <row r="24" spans="2:14" s="471" customFormat="1" ht="21.75" customHeight="1" x14ac:dyDescent="0.2">
      <c r="B24" s="72"/>
      <c r="C24" s="97"/>
      <c r="D24" s="369"/>
      <c r="E24" s="474">
        <f>E23/D23</f>
        <v>0.28735632183908044</v>
      </c>
      <c r="F24" s="473">
        <f t="shared" ref="F24:N24" si="9">F23/$D$23</f>
        <v>5.7471264367816091E-2</v>
      </c>
      <c r="G24" s="473">
        <f t="shared" si="9"/>
        <v>0.12643678160919541</v>
      </c>
      <c r="H24" s="473">
        <f>H23/$D$23</f>
        <v>9.1954022988505746E-2</v>
      </c>
      <c r="I24" s="473">
        <f t="shared" si="9"/>
        <v>0.10344827586206896</v>
      </c>
      <c r="J24" s="473">
        <f t="shared" si="9"/>
        <v>1.1494252873563218E-2</v>
      </c>
      <c r="K24" s="483">
        <f t="shared" si="9"/>
        <v>2.2988505747126436E-2</v>
      </c>
      <c r="L24" s="520">
        <f t="shared" si="9"/>
        <v>0.20689655172413793</v>
      </c>
      <c r="M24" s="473">
        <f t="shared" si="9"/>
        <v>0.12643678160919541</v>
      </c>
      <c r="N24" s="476">
        <f t="shared" si="9"/>
        <v>0.27586206896551724</v>
      </c>
    </row>
    <row r="25" spans="2:14" ht="21.75" customHeight="1" x14ac:dyDescent="0.2">
      <c r="B25" s="72"/>
      <c r="C25" s="98" t="s">
        <v>221</v>
      </c>
      <c r="D25" s="467">
        <v>178</v>
      </c>
      <c r="E25" s="468">
        <v>49</v>
      </c>
      <c r="F25" s="467">
        <v>8</v>
      </c>
      <c r="G25" s="467">
        <v>30</v>
      </c>
      <c r="H25" s="467">
        <v>21</v>
      </c>
      <c r="I25" s="467">
        <v>25</v>
      </c>
      <c r="J25" s="469">
        <v>1</v>
      </c>
      <c r="K25" s="469">
        <v>4</v>
      </c>
      <c r="L25" s="512">
        <v>20</v>
      </c>
      <c r="M25" s="469">
        <v>20</v>
      </c>
      <c r="N25" s="513">
        <v>52</v>
      </c>
    </row>
    <row r="26" spans="2:14" s="471" customFormat="1" ht="21.75" customHeight="1" x14ac:dyDescent="0.2">
      <c r="B26" s="72"/>
      <c r="C26" s="98"/>
      <c r="D26" s="484"/>
      <c r="E26" s="474">
        <f>E25/D25</f>
        <v>0.2752808988764045</v>
      </c>
      <c r="F26" s="473">
        <f t="shared" ref="F26:N26" si="10">F25/$D$25</f>
        <v>4.49438202247191E-2</v>
      </c>
      <c r="G26" s="473">
        <f t="shared" si="10"/>
        <v>0.16853932584269662</v>
      </c>
      <c r="H26" s="473">
        <f t="shared" si="10"/>
        <v>0.11797752808988764</v>
      </c>
      <c r="I26" s="473">
        <f t="shared" si="10"/>
        <v>0.1404494382022472</v>
      </c>
      <c r="J26" s="473">
        <f t="shared" si="10"/>
        <v>5.6179775280898875E-3</v>
      </c>
      <c r="K26" s="483">
        <f t="shared" si="10"/>
        <v>2.247191011235955E-2</v>
      </c>
      <c r="L26" s="520">
        <f t="shared" si="10"/>
        <v>0.11235955056179775</v>
      </c>
      <c r="M26" s="473">
        <f t="shared" si="10"/>
        <v>0.11235955056179775</v>
      </c>
      <c r="N26" s="476">
        <f t="shared" si="10"/>
        <v>0.29213483146067415</v>
      </c>
    </row>
    <row r="27" spans="2:14" ht="21.75" customHeight="1" x14ac:dyDescent="0.2">
      <c r="B27" s="72"/>
      <c r="C27" s="98" t="s">
        <v>222</v>
      </c>
      <c r="D27" s="467">
        <v>53</v>
      </c>
      <c r="E27" s="468">
        <v>19</v>
      </c>
      <c r="F27" s="467">
        <v>6</v>
      </c>
      <c r="G27" s="467">
        <v>11</v>
      </c>
      <c r="H27" s="467">
        <v>12</v>
      </c>
      <c r="I27" s="467">
        <v>13</v>
      </c>
      <c r="J27" s="469">
        <v>1</v>
      </c>
      <c r="K27" s="469">
        <v>1</v>
      </c>
      <c r="L27" s="512">
        <v>4</v>
      </c>
      <c r="M27" s="469">
        <v>2</v>
      </c>
      <c r="N27" s="513">
        <v>15</v>
      </c>
    </row>
    <row r="28" spans="2:14" s="471" customFormat="1" ht="21.75" customHeight="1" x14ac:dyDescent="0.2">
      <c r="B28" s="72"/>
      <c r="C28" s="98"/>
      <c r="D28" s="484"/>
      <c r="E28" s="474">
        <f>E27/D27</f>
        <v>0.35849056603773582</v>
      </c>
      <c r="F28" s="473">
        <f>F27/$D$27</f>
        <v>0.11320754716981132</v>
      </c>
      <c r="G28" s="473">
        <f t="shared" ref="G28:N28" si="11">G27/$D$27</f>
        <v>0.20754716981132076</v>
      </c>
      <c r="H28" s="473">
        <f t="shared" si="11"/>
        <v>0.22641509433962265</v>
      </c>
      <c r="I28" s="473">
        <f t="shared" si="11"/>
        <v>0.24528301886792453</v>
      </c>
      <c r="J28" s="473">
        <f t="shared" si="11"/>
        <v>1.8867924528301886E-2</v>
      </c>
      <c r="K28" s="483">
        <f t="shared" si="11"/>
        <v>1.8867924528301886E-2</v>
      </c>
      <c r="L28" s="520">
        <f t="shared" si="11"/>
        <v>7.5471698113207544E-2</v>
      </c>
      <c r="M28" s="473">
        <f t="shared" si="11"/>
        <v>3.7735849056603772E-2</v>
      </c>
      <c r="N28" s="476">
        <f t="shared" si="11"/>
        <v>0.28301886792452829</v>
      </c>
    </row>
    <row r="29" spans="2:14" ht="21.75" customHeight="1" x14ac:dyDescent="0.2">
      <c r="B29" s="72"/>
      <c r="C29" s="98" t="s">
        <v>223</v>
      </c>
      <c r="D29" s="467">
        <v>26</v>
      </c>
      <c r="E29" s="468">
        <v>12</v>
      </c>
      <c r="F29" s="467">
        <v>3</v>
      </c>
      <c r="G29" s="467">
        <v>2</v>
      </c>
      <c r="H29" s="467">
        <v>5</v>
      </c>
      <c r="I29" s="467">
        <v>7</v>
      </c>
      <c r="J29" s="469">
        <v>0</v>
      </c>
      <c r="K29" s="469">
        <v>0</v>
      </c>
      <c r="L29" s="512">
        <v>3</v>
      </c>
      <c r="M29" s="469">
        <v>4</v>
      </c>
      <c r="N29" s="513">
        <v>7</v>
      </c>
    </row>
    <row r="30" spans="2:14" s="471" customFormat="1" ht="21.75" customHeight="1" x14ac:dyDescent="0.2">
      <c r="B30" s="72"/>
      <c r="C30" s="98"/>
      <c r="D30" s="484"/>
      <c r="E30" s="474">
        <f>E29/D29</f>
        <v>0.46153846153846156</v>
      </c>
      <c r="F30" s="473">
        <f t="shared" ref="F30:N30" si="12">F29/$D$29</f>
        <v>0.11538461538461539</v>
      </c>
      <c r="G30" s="473">
        <f t="shared" si="12"/>
        <v>7.6923076923076927E-2</v>
      </c>
      <c r="H30" s="473">
        <f t="shared" si="12"/>
        <v>0.19230769230769232</v>
      </c>
      <c r="I30" s="473">
        <f t="shared" si="12"/>
        <v>0.26923076923076922</v>
      </c>
      <c r="J30" s="473">
        <f t="shared" si="12"/>
        <v>0</v>
      </c>
      <c r="K30" s="483">
        <f t="shared" si="12"/>
        <v>0</v>
      </c>
      <c r="L30" s="520">
        <f t="shared" si="12"/>
        <v>0.11538461538461539</v>
      </c>
      <c r="M30" s="473">
        <f t="shared" si="12"/>
        <v>0.15384615384615385</v>
      </c>
      <c r="N30" s="476">
        <f t="shared" si="12"/>
        <v>0.26923076923076922</v>
      </c>
    </row>
    <row r="31" spans="2:14" ht="21.75" customHeight="1" x14ac:dyDescent="0.2">
      <c r="B31" s="72"/>
      <c r="C31" s="98" t="s">
        <v>224</v>
      </c>
      <c r="D31" s="467">
        <v>31</v>
      </c>
      <c r="E31" s="468">
        <v>19</v>
      </c>
      <c r="F31" s="467">
        <v>1</v>
      </c>
      <c r="G31" s="467">
        <v>4</v>
      </c>
      <c r="H31" s="467">
        <v>11</v>
      </c>
      <c r="I31" s="467">
        <v>10</v>
      </c>
      <c r="J31" s="469">
        <v>0</v>
      </c>
      <c r="K31" s="469">
        <v>1</v>
      </c>
      <c r="L31" s="512">
        <v>3</v>
      </c>
      <c r="M31" s="469">
        <v>2</v>
      </c>
      <c r="N31" s="513">
        <v>4</v>
      </c>
    </row>
    <row r="32" spans="2:14" s="471" customFormat="1" ht="21.75" customHeight="1" x14ac:dyDescent="0.2">
      <c r="B32" s="72"/>
      <c r="C32" s="98"/>
      <c r="D32" s="484"/>
      <c r="E32" s="474">
        <f>E31/D31</f>
        <v>0.61290322580645162</v>
      </c>
      <c r="F32" s="473">
        <f t="shared" ref="F32:N32" si="13">F31/$D$31</f>
        <v>3.2258064516129031E-2</v>
      </c>
      <c r="G32" s="473">
        <f t="shared" si="13"/>
        <v>0.12903225806451613</v>
      </c>
      <c r="H32" s="473">
        <f t="shared" si="13"/>
        <v>0.35483870967741937</v>
      </c>
      <c r="I32" s="473">
        <f t="shared" si="13"/>
        <v>0.32258064516129031</v>
      </c>
      <c r="J32" s="473">
        <f t="shared" si="13"/>
        <v>0</v>
      </c>
      <c r="K32" s="483">
        <f t="shared" si="13"/>
        <v>3.2258064516129031E-2</v>
      </c>
      <c r="L32" s="520">
        <f t="shared" si="13"/>
        <v>9.6774193548387094E-2</v>
      </c>
      <c r="M32" s="473">
        <f t="shared" si="13"/>
        <v>6.4516129032258063E-2</v>
      </c>
      <c r="N32" s="476">
        <f t="shared" si="13"/>
        <v>0.12903225806451613</v>
      </c>
    </row>
    <row r="33" spans="2:14" ht="21.75" customHeight="1" x14ac:dyDescent="0.2">
      <c r="B33" s="72"/>
      <c r="C33" s="98" t="s">
        <v>225</v>
      </c>
      <c r="D33" s="467">
        <v>26</v>
      </c>
      <c r="E33" s="468">
        <v>16</v>
      </c>
      <c r="F33" s="467">
        <v>3</v>
      </c>
      <c r="G33" s="467">
        <v>3</v>
      </c>
      <c r="H33" s="467">
        <v>9</v>
      </c>
      <c r="I33" s="467">
        <v>6</v>
      </c>
      <c r="J33" s="469">
        <v>7</v>
      </c>
      <c r="K33" s="469">
        <v>0</v>
      </c>
      <c r="L33" s="512">
        <v>1</v>
      </c>
      <c r="M33" s="469">
        <v>1</v>
      </c>
      <c r="N33" s="513">
        <v>4</v>
      </c>
    </row>
    <row r="34" spans="2:14" s="471" customFormat="1" ht="21.75" customHeight="1" thickBot="1" x14ac:dyDescent="0.25">
      <c r="B34" s="72"/>
      <c r="C34" s="99"/>
      <c r="D34" s="473"/>
      <c r="E34" s="489">
        <f>E33/D33</f>
        <v>0.61538461538461542</v>
      </c>
      <c r="F34" s="488">
        <f t="shared" ref="F34:N34" si="14">F33/$D$33</f>
        <v>0.11538461538461539</v>
      </c>
      <c r="G34" s="488">
        <f t="shared" si="14"/>
        <v>0.11538461538461539</v>
      </c>
      <c r="H34" s="488">
        <f t="shared" si="14"/>
        <v>0.34615384615384615</v>
      </c>
      <c r="I34" s="488">
        <f t="shared" si="14"/>
        <v>0.23076923076923078</v>
      </c>
      <c r="J34" s="488">
        <f t="shared" si="14"/>
        <v>0.26923076923076922</v>
      </c>
      <c r="K34" s="475">
        <f t="shared" si="14"/>
        <v>0</v>
      </c>
      <c r="L34" s="522">
        <f t="shared" si="14"/>
        <v>3.8461538461538464E-2</v>
      </c>
      <c r="M34" s="488">
        <f t="shared" si="14"/>
        <v>3.8461538461538464E-2</v>
      </c>
      <c r="N34" s="405">
        <f t="shared" si="14"/>
        <v>0.15384615384615385</v>
      </c>
    </row>
    <row r="35" spans="2:14" ht="21.75" customHeight="1" thickTop="1" x14ac:dyDescent="0.2">
      <c r="B35" s="72"/>
      <c r="C35" s="490" t="s">
        <v>226</v>
      </c>
      <c r="D35" s="71">
        <f>D25+D27+D29+D31</f>
        <v>288</v>
      </c>
      <c r="E35" s="491">
        <f>E25+E27+E29+E31</f>
        <v>99</v>
      </c>
      <c r="F35" s="492">
        <f t="shared" ref="F35:N35" si="15">F25+F27+F29+F31</f>
        <v>18</v>
      </c>
      <c r="G35" s="492">
        <f t="shared" si="15"/>
        <v>47</v>
      </c>
      <c r="H35" s="492">
        <f t="shared" si="15"/>
        <v>49</v>
      </c>
      <c r="I35" s="492">
        <f t="shared" si="15"/>
        <v>55</v>
      </c>
      <c r="J35" s="493">
        <f t="shared" si="15"/>
        <v>2</v>
      </c>
      <c r="K35" s="493">
        <f t="shared" si="15"/>
        <v>6</v>
      </c>
      <c r="L35" s="516">
        <f t="shared" si="15"/>
        <v>30</v>
      </c>
      <c r="M35" s="493">
        <f t="shared" si="15"/>
        <v>28</v>
      </c>
      <c r="N35" s="517">
        <f t="shared" si="15"/>
        <v>78</v>
      </c>
    </row>
    <row r="36" spans="2:14" s="471" customFormat="1" ht="21.75" customHeight="1" x14ac:dyDescent="0.2">
      <c r="B36" s="72"/>
      <c r="C36" s="495" t="s">
        <v>227</v>
      </c>
      <c r="D36" s="441"/>
      <c r="E36" s="474">
        <f>E35/D35</f>
        <v>0.34375</v>
      </c>
      <c r="F36" s="473">
        <f t="shared" ref="F36:N36" si="16">F35/$D$35</f>
        <v>6.25E-2</v>
      </c>
      <c r="G36" s="473">
        <f t="shared" si="16"/>
        <v>0.16319444444444445</v>
      </c>
      <c r="H36" s="473">
        <f t="shared" si="16"/>
        <v>0.1701388888888889</v>
      </c>
      <c r="I36" s="473">
        <f t="shared" si="16"/>
        <v>0.19097222222222221</v>
      </c>
      <c r="J36" s="473">
        <f t="shared" si="16"/>
        <v>6.9444444444444441E-3</v>
      </c>
      <c r="K36" s="473">
        <f t="shared" si="16"/>
        <v>2.0833333333333332E-2</v>
      </c>
      <c r="L36" s="473">
        <f t="shared" si="16"/>
        <v>0.10416666666666667</v>
      </c>
      <c r="M36" s="473">
        <f t="shared" si="16"/>
        <v>9.7222222222222224E-2</v>
      </c>
      <c r="N36" s="473">
        <f t="shared" si="16"/>
        <v>0.27083333333333331</v>
      </c>
    </row>
    <row r="37" spans="2:14" ht="21.75" customHeight="1" x14ac:dyDescent="0.2">
      <c r="B37" s="72"/>
      <c r="C37" s="101" t="s">
        <v>226</v>
      </c>
      <c r="D37" s="50">
        <f>D27+D29+D31+D33</f>
        <v>136</v>
      </c>
      <c r="E37" s="496">
        <f t="shared" ref="E37:N37" si="17">E27+E29+E31+E33</f>
        <v>66</v>
      </c>
      <c r="F37" s="497">
        <f t="shared" si="17"/>
        <v>13</v>
      </c>
      <c r="G37" s="497">
        <f t="shared" si="17"/>
        <v>20</v>
      </c>
      <c r="H37" s="497">
        <f t="shared" si="17"/>
        <v>37</v>
      </c>
      <c r="I37" s="497">
        <f t="shared" si="17"/>
        <v>36</v>
      </c>
      <c r="J37" s="498">
        <f t="shared" si="17"/>
        <v>8</v>
      </c>
      <c r="K37" s="498">
        <f t="shared" si="17"/>
        <v>2</v>
      </c>
      <c r="L37" s="518">
        <f t="shared" si="17"/>
        <v>11</v>
      </c>
      <c r="M37" s="498">
        <f t="shared" si="17"/>
        <v>9</v>
      </c>
      <c r="N37" s="519">
        <f t="shared" si="17"/>
        <v>30</v>
      </c>
    </row>
    <row r="38" spans="2:14" s="471" customFormat="1" ht="21.75" customHeight="1" thickBot="1" x14ac:dyDescent="0.25">
      <c r="B38" s="105"/>
      <c r="C38" s="500" t="s">
        <v>228</v>
      </c>
      <c r="D38" s="441"/>
      <c r="E38" s="501">
        <f>E37/D37</f>
        <v>0.48529411764705882</v>
      </c>
      <c r="F38" s="502">
        <f t="shared" ref="F38:N38" si="18">F37/$D$37</f>
        <v>9.5588235294117641E-2</v>
      </c>
      <c r="G38" s="502">
        <f t="shared" si="18"/>
        <v>0.14705882352941177</v>
      </c>
      <c r="H38" s="502">
        <f t="shared" si="18"/>
        <v>0.27205882352941174</v>
      </c>
      <c r="I38" s="502">
        <f t="shared" si="18"/>
        <v>0.26470588235294118</v>
      </c>
      <c r="J38" s="502">
        <f t="shared" si="18"/>
        <v>5.8823529411764705E-2</v>
      </c>
      <c r="K38" s="502">
        <f t="shared" si="18"/>
        <v>1.4705882352941176E-2</v>
      </c>
      <c r="L38" s="502">
        <f t="shared" si="18"/>
        <v>8.0882352941176475E-2</v>
      </c>
      <c r="M38" s="502">
        <f t="shared" si="18"/>
        <v>6.6176470588235295E-2</v>
      </c>
      <c r="N38" s="502">
        <f t="shared" si="18"/>
        <v>0.22058823529411764</v>
      </c>
    </row>
    <row r="39" spans="2:14" x14ac:dyDescent="0.2">
      <c r="B39" s="162"/>
      <c r="C39" s="505" t="s">
        <v>378</v>
      </c>
      <c r="D39" s="506"/>
      <c r="E39" s="506"/>
      <c r="F39" s="506"/>
      <c r="G39" s="506"/>
      <c r="H39" s="506"/>
      <c r="I39" s="506"/>
      <c r="J39" s="506"/>
      <c r="K39" s="506"/>
      <c r="L39" s="506"/>
      <c r="M39" s="506"/>
      <c r="N39" s="506"/>
    </row>
    <row r="40" spans="2:14" x14ac:dyDescent="0.2">
      <c r="B40" s="12"/>
      <c r="C40" s="12"/>
      <c r="D40" s="12"/>
    </row>
    <row r="41" spans="2:14" x14ac:dyDescent="0.2">
      <c r="B41" s="12" t="s">
        <v>357</v>
      </c>
      <c r="C41" s="12"/>
      <c r="D41" s="112">
        <f>D23+D25+D27+D29+D31+D33</f>
        <v>401</v>
      </c>
      <c r="E41" s="112">
        <f t="shared" ref="E41:N41" si="19">E23+E25+E27+E29+E31+E33</f>
        <v>140</v>
      </c>
      <c r="F41" s="112">
        <f t="shared" si="19"/>
        <v>26</v>
      </c>
      <c r="G41" s="112">
        <f t="shared" si="19"/>
        <v>61</v>
      </c>
      <c r="H41" s="112">
        <f t="shared" si="19"/>
        <v>66</v>
      </c>
      <c r="I41" s="112">
        <f t="shared" si="19"/>
        <v>70</v>
      </c>
      <c r="J41" s="112">
        <f>J23+J25+J27+J29+J31+J33</f>
        <v>10</v>
      </c>
      <c r="K41" s="112">
        <f t="shared" ref="K41" si="20">K23+K25+K27+K29+K31+K33</f>
        <v>8</v>
      </c>
      <c r="L41" s="112">
        <f t="shared" si="19"/>
        <v>49</v>
      </c>
      <c r="M41" s="112">
        <f t="shared" si="19"/>
        <v>40</v>
      </c>
      <c r="N41" s="112">
        <f t="shared" si="19"/>
        <v>106</v>
      </c>
    </row>
    <row r="42" spans="2:14" x14ac:dyDescent="0.2">
      <c r="B42" s="65" t="s">
        <v>358</v>
      </c>
      <c r="E42" s="471">
        <f>E41/D41</f>
        <v>0.3491271820448878</v>
      </c>
      <c r="F42" s="471">
        <f t="shared" ref="F42:G42" si="21">F41/$D$41</f>
        <v>6.4837905236907731E-2</v>
      </c>
      <c r="G42" s="471">
        <f t="shared" si="21"/>
        <v>0.15211970074812967</v>
      </c>
      <c r="H42" s="471">
        <f>H41/$D$41</f>
        <v>0.16458852867830423</v>
      </c>
      <c r="I42" s="471">
        <f>I41/D41</f>
        <v>0.1745635910224439</v>
      </c>
      <c r="J42" s="471">
        <f>J41/D41</f>
        <v>2.4937655860349128E-2</v>
      </c>
      <c r="K42" s="471">
        <f>K41/$D$41</f>
        <v>1.9950124688279301E-2</v>
      </c>
      <c r="L42" s="471">
        <f>L41/$D$41</f>
        <v>0.12219451371571072</v>
      </c>
      <c r="M42" s="471">
        <f t="shared" ref="M42:N42" si="22">M41/$D$41</f>
        <v>9.9750623441396513E-2</v>
      </c>
      <c r="N42" s="471">
        <f t="shared" si="22"/>
        <v>0.26433915211970077</v>
      </c>
    </row>
    <row r="44" spans="2:14" x14ac:dyDescent="0.2">
      <c r="B44" s="12" t="s">
        <v>267</v>
      </c>
      <c r="D44" s="482">
        <f>D35+D33+D23</f>
        <v>401</v>
      </c>
      <c r="E44" s="482">
        <f t="shared" ref="E44:N44" si="23">E35+E33+E23</f>
        <v>140</v>
      </c>
      <c r="F44" s="482">
        <f t="shared" si="23"/>
        <v>26</v>
      </c>
      <c r="G44" s="482">
        <f t="shared" si="23"/>
        <v>61</v>
      </c>
      <c r="H44" s="482">
        <f t="shared" si="23"/>
        <v>66</v>
      </c>
      <c r="I44" s="482">
        <f t="shared" si="23"/>
        <v>70</v>
      </c>
      <c r="J44" s="482">
        <f t="shared" si="23"/>
        <v>10</v>
      </c>
      <c r="K44" s="482">
        <f t="shared" si="23"/>
        <v>8</v>
      </c>
      <c r="L44" s="482">
        <f t="shared" si="23"/>
        <v>49</v>
      </c>
      <c r="M44" s="482">
        <f t="shared" si="23"/>
        <v>40</v>
      </c>
      <c r="N44" s="482">
        <f t="shared" si="23"/>
        <v>106</v>
      </c>
    </row>
    <row r="45" spans="2:14" x14ac:dyDescent="0.2">
      <c r="B45" s="12"/>
      <c r="D45" s="482">
        <f>D37+D25+D23</f>
        <v>401</v>
      </c>
      <c r="E45" s="482">
        <f t="shared" ref="E45:N45" si="24">E37+E25+E23</f>
        <v>140</v>
      </c>
      <c r="F45" s="482">
        <f t="shared" si="24"/>
        <v>26</v>
      </c>
      <c r="G45" s="482">
        <f t="shared" si="24"/>
        <v>61</v>
      </c>
      <c r="H45" s="482">
        <f t="shared" si="24"/>
        <v>66</v>
      </c>
      <c r="I45" s="482">
        <f t="shared" si="24"/>
        <v>70</v>
      </c>
      <c r="J45" s="482">
        <f t="shared" si="24"/>
        <v>10</v>
      </c>
      <c r="K45" s="482">
        <f t="shared" si="24"/>
        <v>8</v>
      </c>
      <c r="L45" s="482">
        <f t="shared" si="24"/>
        <v>49</v>
      </c>
      <c r="M45" s="482">
        <f t="shared" si="24"/>
        <v>40</v>
      </c>
      <c r="N45" s="482">
        <f t="shared" si="24"/>
        <v>106</v>
      </c>
    </row>
    <row r="46" spans="2:14" x14ac:dyDescent="0.2">
      <c r="B46" s="12"/>
    </row>
    <row r="47" spans="2:14" x14ac:dyDescent="0.2">
      <c r="B47" s="426" t="s">
        <v>268</v>
      </c>
      <c r="D47" s="485">
        <f>D41-D9</f>
        <v>0</v>
      </c>
      <c r="E47" s="485">
        <f t="shared" ref="E47:N48" si="25">E41-E9</f>
        <v>0</v>
      </c>
      <c r="F47" s="485">
        <f t="shared" si="25"/>
        <v>0</v>
      </c>
      <c r="G47" s="485">
        <f t="shared" si="25"/>
        <v>0</v>
      </c>
      <c r="H47" s="485">
        <f t="shared" si="25"/>
        <v>0</v>
      </c>
      <c r="I47" s="485">
        <f t="shared" si="25"/>
        <v>0</v>
      </c>
      <c r="J47" s="485">
        <f>J41-J9</f>
        <v>0</v>
      </c>
      <c r="K47" s="485">
        <f t="shared" ref="K47:K48" si="26">K41-K9</f>
        <v>0</v>
      </c>
      <c r="L47" s="485">
        <f t="shared" si="25"/>
        <v>0</v>
      </c>
      <c r="M47" s="485">
        <f t="shared" si="25"/>
        <v>0</v>
      </c>
      <c r="N47" s="485">
        <f t="shared" si="25"/>
        <v>0</v>
      </c>
    </row>
    <row r="48" spans="2:14" x14ac:dyDescent="0.2">
      <c r="D48" s="485"/>
      <c r="E48" s="485">
        <f>E42-E10</f>
        <v>0</v>
      </c>
      <c r="F48" s="485">
        <f t="shared" si="25"/>
        <v>0</v>
      </c>
      <c r="G48" s="485">
        <f t="shared" si="25"/>
        <v>0</v>
      </c>
      <c r="H48" s="485">
        <f t="shared" si="25"/>
        <v>0</v>
      </c>
      <c r="I48" s="485">
        <f t="shared" si="25"/>
        <v>0</v>
      </c>
      <c r="J48" s="485">
        <f t="shared" si="25"/>
        <v>0</v>
      </c>
      <c r="K48" s="485">
        <f t="shared" si="26"/>
        <v>0</v>
      </c>
      <c r="L48" s="485">
        <f t="shared" si="25"/>
        <v>0</v>
      </c>
      <c r="M48" s="485">
        <f t="shared" si="25"/>
        <v>0</v>
      </c>
      <c r="N48" s="485">
        <f t="shared" si="25"/>
        <v>0</v>
      </c>
    </row>
    <row r="49" spans="4:14" x14ac:dyDescent="0.2">
      <c r="D49" s="485"/>
      <c r="E49" s="485"/>
      <c r="F49" s="485"/>
      <c r="G49" s="485"/>
      <c r="H49" s="485"/>
      <c r="I49" s="485"/>
      <c r="J49" s="485"/>
      <c r="K49" s="485"/>
      <c r="L49" s="485"/>
      <c r="M49" s="485"/>
      <c r="N49" s="485"/>
    </row>
    <row r="50" spans="4:14" x14ac:dyDescent="0.2">
      <c r="D50" s="485">
        <f>D44-D41</f>
        <v>0</v>
      </c>
      <c r="E50" s="485">
        <f t="shared" ref="E50:N50" si="27">E44-E41</f>
        <v>0</v>
      </c>
      <c r="F50" s="485">
        <f t="shared" si="27"/>
        <v>0</v>
      </c>
      <c r="G50" s="485">
        <f t="shared" si="27"/>
        <v>0</v>
      </c>
      <c r="H50" s="485">
        <f t="shared" si="27"/>
        <v>0</v>
      </c>
      <c r="I50" s="485">
        <f t="shared" si="27"/>
        <v>0</v>
      </c>
      <c r="J50" s="485">
        <f t="shared" si="27"/>
        <v>0</v>
      </c>
      <c r="K50" s="485">
        <f t="shared" si="27"/>
        <v>0</v>
      </c>
      <c r="L50" s="485">
        <f t="shared" si="27"/>
        <v>0</v>
      </c>
      <c r="M50" s="485">
        <f t="shared" si="27"/>
        <v>0</v>
      </c>
      <c r="N50" s="485">
        <f t="shared" si="27"/>
        <v>0</v>
      </c>
    </row>
    <row r="51" spans="4:14" x14ac:dyDescent="0.2">
      <c r="D51" s="485">
        <f>D45-D41</f>
        <v>0</v>
      </c>
      <c r="E51" s="485">
        <f t="shared" ref="E51:N51" si="28">E45-E41</f>
        <v>0</v>
      </c>
      <c r="F51" s="485">
        <f t="shared" si="28"/>
        <v>0</v>
      </c>
      <c r="G51" s="485">
        <f t="shared" si="28"/>
        <v>0</v>
      </c>
      <c r="H51" s="485">
        <f t="shared" si="28"/>
        <v>0</v>
      </c>
      <c r="I51" s="485">
        <f t="shared" si="28"/>
        <v>0</v>
      </c>
      <c r="J51" s="485">
        <f t="shared" si="28"/>
        <v>0</v>
      </c>
      <c r="K51" s="485">
        <f t="shared" si="28"/>
        <v>0</v>
      </c>
      <c r="L51" s="485">
        <f t="shared" si="28"/>
        <v>0</v>
      </c>
      <c r="M51" s="485">
        <f t="shared" si="28"/>
        <v>0</v>
      </c>
      <c r="N51" s="485">
        <f t="shared" si="28"/>
        <v>0</v>
      </c>
    </row>
  </sheetData>
  <mergeCells count="27">
    <mergeCell ref="B23:B38"/>
    <mergeCell ref="C23:C24"/>
    <mergeCell ref="C25:C26"/>
    <mergeCell ref="C27:C28"/>
    <mergeCell ref="C29:C30"/>
    <mergeCell ref="C31:C32"/>
    <mergeCell ref="C33:C34"/>
    <mergeCell ref="B9:C10"/>
    <mergeCell ref="B11:B22"/>
    <mergeCell ref="C11:C12"/>
    <mergeCell ref="C13:C14"/>
    <mergeCell ref="C15:C16"/>
    <mergeCell ref="C17:C18"/>
    <mergeCell ref="C19:C20"/>
    <mergeCell ref="C21:C22"/>
    <mergeCell ref="I7:I8"/>
    <mergeCell ref="J7:J8"/>
    <mergeCell ref="K7:K8"/>
    <mergeCell ref="L7:L8"/>
    <mergeCell ref="M7:M8"/>
    <mergeCell ref="N7:N8"/>
    <mergeCell ref="B7:C8"/>
    <mergeCell ref="D7:D8"/>
    <mergeCell ref="E7:E8"/>
    <mergeCell ref="F7:F8"/>
    <mergeCell ref="G7:G8"/>
    <mergeCell ref="H7:H8"/>
  </mergeCells>
  <phoneticPr fontId="3"/>
  <pageMargins left="0.77" right="0.25" top="0.61" bottom="0.46" header="0.3" footer="0.3"/>
  <pageSetup paperSize="9" scale="5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70271-BDE3-4FC9-8A3E-1D25C8EAF528}">
  <sheetPr>
    <tabColor rgb="FF92D050"/>
  </sheetPr>
  <dimension ref="B2:F24"/>
  <sheetViews>
    <sheetView view="pageBreakPreview" zoomScaleNormal="100" zoomScaleSheetLayoutView="100" workbookViewId="0"/>
  </sheetViews>
  <sheetFormatPr defaultColWidth="9" defaultRowHeight="13.2" x14ac:dyDescent="0.2"/>
  <cols>
    <col min="2" max="2" width="7.33203125" customWidth="1"/>
    <col min="3" max="3" width="18.33203125" customWidth="1"/>
    <col min="4" max="4" width="23.6640625" customWidth="1"/>
    <col min="5" max="6" width="23.6640625" style="523" customWidth="1"/>
  </cols>
  <sheetData>
    <row r="2" spans="2:6" ht="14.4" x14ac:dyDescent="0.2">
      <c r="B2" s="11" t="s">
        <v>379</v>
      </c>
    </row>
    <row r="4" spans="2:6" ht="13.8" thickBot="1" x14ac:dyDescent="0.25">
      <c r="B4" s="12" t="s">
        <v>380</v>
      </c>
      <c r="C4" s="12"/>
      <c r="D4" s="12"/>
      <c r="E4" s="524"/>
      <c r="F4" s="524" t="s">
        <v>381</v>
      </c>
    </row>
    <row r="5" spans="2:6" ht="42" customHeight="1" x14ac:dyDescent="0.2">
      <c r="B5" s="344"/>
      <c r="C5" s="344"/>
      <c r="D5" s="525" t="s">
        <v>324</v>
      </c>
      <c r="E5" s="526" t="s">
        <v>382</v>
      </c>
      <c r="F5" s="527" t="s">
        <v>383</v>
      </c>
    </row>
    <row r="6" spans="2:6" ht="42" customHeight="1" thickBot="1" x14ac:dyDescent="0.25">
      <c r="B6" s="100" t="s">
        <v>301</v>
      </c>
      <c r="C6" s="100"/>
      <c r="D6" s="528">
        <f>SUM(D7:D12)</f>
        <v>401</v>
      </c>
      <c r="E6" s="529">
        <v>12.87</v>
      </c>
      <c r="F6" s="530">
        <v>11.15</v>
      </c>
    </row>
    <row r="7" spans="2:6" ht="42" customHeight="1" thickTop="1" x14ac:dyDescent="0.2">
      <c r="B7" s="66" t="s">
        <v>384</v>
      </c>
      <c r="C7" s="531" t="s">
        <v>303</v>
      </c>
      <c r="D7" s="532">
        <v>45</v>
      </c>
      <c r="E7" s="533">
        <v>14.11</v>
      </c>
      <c r="F7" s="534">
        <v>11.44</v>
      </c>
    </row>
    <row r="8" spans="2:6" ht="42" customHeight="1" x14ac:dyDescent="0.2">
      <c r="B8" s="72"/>
      <c r="C8" s="535" t="s">
        <v>304</v>
      </c>
      <c r="D8" s="536">
        <v>75</v>
      </c>
      <c r="E8" s="537">
        <v>13.44</v>
      </c>
      <c r="F8" s="538">
        <v>11.62</v>
      </c>
    </row>
    <row r="9" spans="2:6" ht="42" customHeight="1" x14ac:dyDescent="0.2">
      <c r="B9" s="72"/>
      <c r="C9" s="539" t="s">
        <v>385</v>
      </c>
      <c r="D9" s="536">
        <v>24</v>
      </c>
      <c r="E9" s="537">
        <v>16.04</v>
      </c>
      <c r="F9" s="538">
        <v>9.3699999999999992</v>
      </c>
    </row>
    <row r="10" spans="2:6" ht="42" customHeight="1" x14ac:dyDescent="0.2">
      <c r="B10" s="72"/>
      <c r="C10" s="539" t="s">
        <v>306</v>
      </c>
      <c r="D10" s="536">
        <v>90</v>
      </c>
      <c r="E10" s="537">
        <v>13.69</v>
      </c>
      <c r="F10" s="538">
        <v>12.44</v>
      </c>
    </row>
    <row r="11" spans="2:6" ht="42" customHeight="1" x14ac:dyDescent="0.2">
      <c r="B11" s="72"/>
      <c r="C11" s="535" t="s">
        <v>307</v>
      </c>
      <c r="D11" s="536">
        <v>8</v>
      </c>
      <c r="E11" s="537">
        <v>9.8699999999999992</v>
      </c>
      <c r="F11" s="538">
        <v>10.25</v>
      </c>
    </row>
    <row r="12" spans="2:6" ht="42" customHeight="1" thickBot="1" x14ac:dyDescent="0.25">
      <c r="B12" s="89"/>
      <c r="C12" s="540" t="s">
        <v>308</v>
      </c>
      <c r="D12" s="528">
        <v>159</v>
      </c>
      <c r="E12" s="529">
        <v>12.99</v>
      </c>
      <c r="F12" s="530">
        <v>12.89</v>
      </c>
    </row>
    <row r="13" spans="2:6" ht="42" customHeight="1" thickTop="1" x14ac:dyDescent="0.2">
      <c r="B13" s="72" t="s">
        <v>355</v>
      </c>
      <c r="C13" s="103" t="s">
        <v>386</v>
      </c>
      <c r="D13" s="541">
        <v>87</v>
      </c>
      <c r="E13" s="542">
        <v>15.02</v>
      </c>
      <c r="F13" s="543">
        <v>12.4</v>
      </c>
    </row>
    <row r="14" spans="2:6" ht="42" customHeight="1" x14ac:dyDescent="0.2">
      <c r="B14" s="72"/>
      <c r="C14" s="535" t="s">
        <v>387</v>
      </c>
      <c r="D14" s="536">
        <v>178</v>
      </c>
      <c r="E14" s="537">
        <v>12.81</v>
      </c>
      <c r="F14" s="538">
        <v>11</v>
      </c>
    </row>
    <row r="15" spans="2:6" ht="42" customHeight="1" x14ac:dyDescent="0.2">
      <c r="B15" s="72"/>
      <c r="C15" s="535" t="s">
        <v>388</v>
      </c>
      <c r="D15" s="536">
        <v>53</v>
      </c>
      <c r="E15" s="537">
        <v>11.32</v>
      </c>
      <c r="F15" s="538">
        <v>9.85</v>
      </c>
    </row>
    <row r="16" spans="2:6" ht="42" customHeight="1" x14ac:dyDescent="0.2">
      <c r="B16" s="72"/>
      <c r="C16" s="535" t="s">
        <v>389</v>
      </c>
      <c r="D16" s="536">
        <v>26</v>
      </c>
      <c r="E16" s="537">
        <v>10.9</v>
      </c>
      <c r="F16" s="538">
        <v>10.56</v>
      </c>
    </row>
    <row r="17" spans="2:6" ht="42" customHeight="1" x14ac:dyDescent="0.2">
      <c r="B17" s="72"/>
      <c r="C17" s="535" t="s">
        <v>390</v>
      </c>
      <c r="D17" s="536">
        <v>31</v>
      </c>
      <c r="E17" s="537">
        <v>12.38</v>
      </c>
      <c r="F17" s="538">
        <v>11.17</v>
      </c>
    </row>
    <row r="18" spans="2:6" ht="42" customHeight="1" thickBot="1" x14ac:dyDescent="0.25">
      <c r="B18" s="72"/>
      <c r="C18" s="540" t="s">
        <v>391</v>
      </c>
      <c r="D18" s="528">
        <v>26</v>
      </c>
      <c r="E18" s="529">
        <v>13.16</v>
      </c>
      <c r="F18" s="530">
        <v>11.78</v>
      </c>
    </row>
    <row r="19" spans="2:6" ht="42" customHeight="1" thickTop="1" x14ac:dyDescent="0.2">
      <c r="B19" s="72"/>
      <c r="C19" s="544" t="s">
        <v>392</v>
      </c>
      <c r="D19" s="536">
        <f>D14+D15+D16+D17</f>
        <v>288</v>
      </c>
      <c r="E19" s="537">
        <v>11.85</v>
      </c>
      <c r="F19" s="538">
        <v>10.64</v>
      </c>
    </row>
    <row r="20" spans="2:6" ht="42" customHeight="1" thickBot="1" x14ac:dyDescent="0.25">
      <c r="B20" s="105"/>
      <c r="C20" s="545" t="s">
        <v>393</v>
      </c>
      <c r="D20" s="536">
        <f>D15+D16+D17+D18</f>
        <v>136</v>
      </c>
      <c r="E20" s="546">
        <v>11.94</v>
      </c>
      <c r="F20" s="547">
        <v>10.84</v>
      </c>
    </row>
    <row r="22" spans="2:6" x14ac:dyDescent="0.2">
      <c r="B22" s="453" t="s">
        <v>357</v>
      </c>
      <c r="D22" s="548">
        <f>SUM(D13:D18)</f>
        <v>401</v>
      </c>
    </row>
    <row r="23" spans="2:6" x14ac:dyDescent="0.2">
      <c r="B23" t="s">
        <v>267</v>
      </c>
      <c r="D23" s="548">
        <f>D19+D18+D13</f>
        <v>401</v>
      </c>
    </row>
    <row r="24" spans="2:6" x14ac:dyDescent="0.2">
      <c r="D24" s="548">
        <f>D20+D14+D13</f>
        <v>401</v>
      </c>
    </row>
  </sheetData>
  <mergeCells count="4">
    <mergeCell ref="B5:C5"/>
    <mergeCell ref="B6:C6"/>
    <mergeCell ref="B7:B12"/>
    <mergeCell ref="B13:B20"/>
  </mergeCells>
  <phoneticPr fontId="3"/>
  <pageMargins left="1.05" right="0.7" top="0.75" bottom="0.75" header="0.3" footer="0.3"/>
  <pageSetup paperSize="9" scale="8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FC038-61FC-492C-97B0-3B953EF7B5A3}">
  <sheetPr>
    <tabColor rgb="FF92D050"/>
  </sheetPr>
  <dimension ref="B2:P53"/>
  <sheetViews>
    <sheetView view="pageBreakPreview" zoomScaleNormal="75" zoomScaleSheetLayoutView="100" workbookViewId="0"/>
  </sheetViews>
  <sheetFormatPr defaultColWidth="9" defaultRowHeight="13.2" x14ac:dyDescent="0.2"/>
  <cols>
    <col min="1" max="1" width="9" style="12"/>
    <col min="2" max="2" width="4.33203125" style="12" customWidth="1"/>
    <col min="3" max="7" width="17.33203125" style="12" customWidth="1"/>
    <col min="8" max="9" width="9" style="12"/>
    <col min="10" max="10" width="9" style="323"/>
    <col min="11" max="16384" width="9" style="12"/>
  </cols>
  <sheetData>
    <row r="2" spans="2:10" ht="14.4" x14ac:dyDescent="0.2">
      <c r="B2" s="11" t="s">
        <v>394</v>
      </c>
    </row>
    <row r="4" spans="2:10" x14ac:dyDescent="0.2">
      <c r="F4" s="14" t="s">
        <v>196</v>
      </c>
    </row>
    <row r="5" spans="2:10" x14ac:dyDescent="0.2">
      <c r="F5" s="14" t="s">
        <v>344</v>
      </c>
    </row>
    <row r="6" spans="2:10" ht="14.25" customHeight="1" x14ac:dyDescent="0.2"/>
    <row r="7" spans="2:10" ht="13.8" thickBot="1" x14ac:dyDescent="0.25">
      <c r="F7" s="13"/>
      <c r="G7" s="13" t="s">
        <v>199</v>
      </c>
    </row>
    <row r="8" spans="2:10" ht="15" customHeight="1" x14ac:dyDescent="0.2">
      <c r="B8" s="549"/>
      <c r="C8" s="550"/>
      <c r="D8" s="352" t="s">
        <v>294</v>
      </c>
      <c r="E8" s="551" t="s">
        <v>395</v>
      </c>
      <c r="F8" s="551" t="s">
        <v>396</v>
      </c>
      <c r="G8" s="552" t="s">
        <v>367</v>
      </c>
    </row>
    <row r="9" spans="2:10" ht="15.75" customHeight="1" x14ac:dyDescent="0.2">
      <c r="B9" s="553"/>
      <c r="C9" s="554"/>
      <c r="D9" s="428"/>
      <c r="E9" s="555"/>
      <c r="F9" s="556"/>
      <c r="G9" s="557"/>
    </row>
    <row r="10" spans="2:10" ht="72" customHeight="1" x14ac:dyDescent="0.2">
      <c r="B10" s="558"/>
      <c r="C10" s="559"/>
      <c r="D10" s="430"/>
      <c r="E10" s="560"/>
      <c r="F10" s="561"/>
      <c r="G10" s="562"/>
      <c r="I10" s="12" t="s">
        <v>397</v>
      </c>
      <c r="J10" s="424" t="s">
        <v>398</v>
      </c>
    </row>
    <row r="11" spans="2:10" ht="20.25" customHeight="1" x14ac:dyDescent="0.2">
      <c r="B11" s="359" t="s">
        <v>301</v>
      </c>
      <c r="C11" s="432"/>
      <c r="D11" s="433">
        <v>401</v>
      </c>
      <c r="E11" s="563">
        <f>E13+E15+E17+E19+E21+E23</f>
        <v>377</v>
      </c>
      <c r="F11" s="564">
        <f>F13+F15+F17+F19+F21+F23</f>
        <v>21</v>
      </c>
      <c r="G11" s="565">
        <f>G13+G15+G17+G19+G21+G23</f>
        <v>3</v>
      </c>
      <c r="I11" s="12">
        <f>SUM(E11,F11,G11)</f>
        <v>401</v>
      </c>
      <c r="J11" s="424">
        <f>D11-I11</f>
        <v>0</v>
      </c>
    </row>
    <row r="12" spans="2:10" ht="20.25" customHeight="1" thickBot="1" x14ac:dyDescent="0.25">
      <c r="B12" s="366"/>
      <c r="C12" s="434"/>
      <c r="D12" s="435"/>
      <c r="E12" s="566">
        <f>E11/D11</f>
        <v>0.94014962593516205</v>
      </c>
      <c r="F12" s="567">
        <f>F11/D11</f>
        <v>5.2369077306733167E-2</v>
      </c>
      <c r="G12" s="568">
        <f>G11/D11</f>
        <v>7.481296758104738E-3</v>
      </c>
      <c r="H12" s="65"/>
      <c r="I12" s="65">
        <f t="shared" ref="I12:I40" si="0">SUM(E12,F12,G12)</f>
        <v>0.99999999999999989</v>
      </c>
      <c r="J12" s="424">
        <f>1-I12</f>
        <v>0</v>
      </c>
    </row>
    <row r="13" spans="2:10" ht="20.25" customHeight="1" thickTop="1" x14ac:dyDescent="0.2">
      <c r="B13" s="66" t="s">
        <v>384</v>
      </c>
      <c r="C13" s="569" t="s">
        <v>303</v>
      </c>
      <c r="D13" s="436">
        <v>45</v>
      </c>
      <c r="E13" s="570">
        <v>45</v>
      </c>
      <c r="F13" s="571">
        <v>0</v>
      </c>
      <c r="G13" s="572">
        <v>0</v>
      </c>
      <c r="I13" s="12">
        <f t="shared" si="0"/>
        <v>45</v>
      </c>
      <c r="J13" s="424">
        <f t="shared" ref="J13" si="1">D13-I13</f>
        <v>0</v>
      </c>
    </row>
    <row r="14" spans="2:10" ht="20.25" customHeight="1" x14ac:dyDescent="0.2">
      <c r="B14" s="72"/>
      <c r="C14" s="201"/>
      <c r="D14" s="437"/>
      <c r="E14" s="573">
        <f>E13/D13</f>
        <v>1</v>
      </c>
      <c r="F14" s="574">
        <f>F13/D13</f>
        <v>0</v>
      </c>
      <c r="G14" s="575">
        <f>G13/D13</f>
        <v>0</v>
      </c>
      <c r="I14" s="65">
        <f t="shared" si="0"/>
        <v>1</v>
      </c>
      <c r="J14" s="424">
        <f t="shared" ref="J14" si="2">1-I14</f>
        <v>0</v>
      </c>
    </row>
    <row r="15" spans="2:10" ht="20.25" customHeight="1" x14ac:dyDescent="0.2">
      <c r="B15" s="72"/>
      <c r="C15" s="278" t="s">
        <v>304</v>
      </c>
      <c r="D15" s="440">
        <v>75</v>
      </c>
      <c r="E15" s="563">
        <v>72</v>
      </c>
      <c r="F15" s="564">
        <v>3</v>
      </c>
      <c r="G15" s="565">
        <v>0</v>
      </c>
      <c r="I15" s="12">
        <f t="shared" si="0"/>
        <v>75</v>
      </c>
      <c r="J15" s="424">
        <f t="shared" ref="J15" si="3">D15-I15</f>
        <v>0</v>
      </c>
    </row>
    <row r="16" spans="2:10" ht="20.25" customHeight="1" x14ac:dyDescent="0.2">
      <c r="B16" s="72"/>
      <c r="C16" s="201"/>
      <c r="D16" s="441"/>
      <c r="E16" s="573">
        <f>E15/D15</f>
        <v>0.96</v>
      </c>
      <c r="F16" s="574">
        <f>F15/D15</f>
        <v>0.04</v>
      </c>
      <c r="G16" s="575">
        <f>G15/D15</f>
        <v>0</v>
      </c>
      <c r="I16" s="65">
        <f t="shared" si="0"/>
        <v>1</v>
      </c>
      <c r="J16" s="424">
        <f t="shared" ref="J16" si="4">1-I16</f>
        <v>0</v>
      </c>
    </row>
    <row r="17" spans="2:16" ht="20.25" customHeight="1" x14ac:dyDescent="0.2">
      <c r="B17" s="72"/>
      <c r="C17" s="278" t="s">
        <v>385</v>
      </c>
      <c r="D17" s="440">
        <v>24</v>
      </c>
      <c r="E17" s="563">
        <v>24</v>
      </c>
      <c r="F17" s="564">
        <v>0</v>
      </c>
      <c r="G17" s="565">
        <v>0</v>
      </c>
      <c r="I17" s="12">
        <f t="shared" si="0"/>
        <v>24</v>
      </c>
      <c r="J17" s="424">
        <f t="shared" ref="J17" si="5">D17-I17</f>
        <v>0</v>
      </c>
    </row>
    <row r="18" spans="2:16" ht="20.25" customHeight="1" x14ac:dyDescent="0.2">
      <c r="B18" s="72"/>
      <c r="C18" s="201"/>
      <c r="D18" s="441"/>
      <c r="E18" s="573">
        <f>E17/D17</f>
        <v>1</v>
      </c>
      <c r="F18" s="574">
        <f>F17/D17</f>
        <v>0</v>
      </c>
      <c r="G18" s="575">
        <f>G17/D17</f>
        <v>0</v>
      </c>
      <c r="I18" s="65">
        <f t="shared" si="0"/>
        <v>1</v>
      </c>
      <c r="J18" s="424">
        <f t="shared" ref="J18" si="6">1-I18</f>
        <v>0</v>
      </c>
    </row>
    <row r="19" spans="2:16" ht="20.25" customHeight="1" x14ac:dyDescent="0.2">
      <c r="B19" s="72"/>
      <c r="C19" s="278" t="s">
        <v>306</v>
      </c>
      <c r="D19" s="440">
        <v>90</v>
      </c>
      <c r="E19" s="563">
        <v>85</v>
      </c>
      <c r="F19" s="564">
        <v>4</v>
      </c>
      <c r="G19" s="565">
        <v>1</v>
      </c>
      <c r="I19" s="12">
        <f t="shared" si="0"/>
        <v>90</v>
      </c>
      <c r="J19" s="424">
        <f t="shared" ref="J19" si="7">D19-I19</f>
        <v>0</v>
      </c>
    </row>
    <row r="20" spans="2:16" ht="20.25" customHeight="1" x14ac:dyDescent="0.2">
      <c r="B20" s="72"/>
      <c r="C20" s="201"/>
      <c r="D20" s="441"/>
      <c r="E20" s="573">
        <f>E19/D19</f>
        <v>0.94444444444444442</v>
      </c>
      <c r="F20" s="574">
        <f>F19/D19</f>
        <v>4.4444444444444446E-2</v>
      </c>
      <c r="G20" s="575">
        <f>G19/D19</f>
        <v>1.1111111111111112E-2</v>
      </c>
      <c r="I20" s="65">
        <f t="shared" si="0"/>
        <v>0.99999999999999989</v>
      </c>
      <c r="J20" s="424">
        <f t="shared" ref="J20" si="8">1-I20</f>
        <v>0</v>
      </c>
    </row>
    <row r="21" spans="2:16" ht="20.25" customHeight="1" x14ac:dyDescent="0.2">
      <c r="B21" s="72"/>
      <c r="C21" s="184" t="s">
        <v>307</v>
      </c>
      <c r="D21" s="440">
        <v>8</v>
      </c>
      <c r="E21" s="576">
        <v>8</v>
      </c>
      <c r="F21" s="577">
        <v>0</v>
      </c>
      <c r="G21" s="578">
        <v>0</v>
      </c>
      <c r="I21" s="12">
        <f t="shared" si="0"/>
        <v>8</v>
      </c>
      <c r="J21" s="424">
        <f t="shared" ref="J21" si="9">D21-I21</f>
        <v>0</v>
      </c>
    </row>
    <row r="22" spans="2:16" ht="20.25" customHeight="1" x14ac:dyDescent="0.2">
      <c r="B22" s="72"/>
      <c r="C22" s="201"/>
      <c r="D22" s="441"/>
      <c r="E22" s="573">
        <f>E21/D21</f>
        <v>1</v>
      </c>
      <c r="F22" s="574">
        <f>F21/D21</f>
        <v>0</v>
      </c>
      <c r="G22" s="575">
        <f>G21/D21</f>
        <v>0</v>
      </c>
      <c r="I22" s="65">
        <f t="shared" si="0"/>
        <v>1</v>
      </c>
      <c r="J22" s="424">
        <f t="shared" ref="J22" si="10">1-I22</f>
        <v>0</v>
      </c>
    </row>
    <row r="23" spans="2:16" ht="20.25" customHeight="1" x14ac:dyDescent="0.2">
      <c r="B23" s="72"/>
      <c r="C23" s="278" t="s">
        <v>308</v>
      </c>
      <c r="D23" s="440">
        <v>159</v>
      </c>
      <c r="E23" s="563">
        <v>143</v>
      </c>
      <c r="F23" s="564">
        <v>14</v>
      </c>
      <c r="G23" s="565">
        <v>2</v>
      </c>
      <c r="I23" s="12">
        <f t="shared" si="0"/>
        <v>159</v>
      </c>
      <c r="J23" s="424">
        <f t="shared" ref="J23" si="11">D23-I23</f>
        <v>0</v>
      </c>
    </row>
    <row r="24" spans="2:16" ht="20.25" customHeight="1" thickBot="1" x14ac:dyDescent="0.25">
      <c r="B24" s="72"/>
      <c r="C24" s="579"/>
      <c r="D24" s="437"/>
      <c r="E24" s="566">
        <f>E23/D23</f>
        <v>0.89937106918238996</v>
      </c>
      <c r="F24" s="567">
        <f>F23/D23</f>
        <v>8.8050314465408799E-2</v>
      </c>
      <c r="G24" s="568">
        <f>G23/D23</f>
        <v>1.2578616352201259E-2</v>
      </c>
      <c r="I24" s="65">
        <f t="shared" si="0"/>
        <v>1</v>
      </c>
      <c r="J24" s="424">
        <f t="shared" ref="J24" si="12">1-I24</f>
        <v>0</v>
      </c>
    </row>
    <row r="25" spans="2:16" ht="20.25" customHeight="1" thickTop="1" x14ac:dyDescent="0.2">
      <c r="B25" s="66" t="s">
        <v>355</v>
      </c>
      <c r="C25" s="97" t="s">
        <v>220</v>
      </c>
      <c r="D25" s="436">
        <v>87</v>
      </c>
      <c r="E25" s="576">
        <v>75</v>
      </c>
      <c r="F25" s="577">
        <v>11</v>
      </c>
      <c r="G25" s="578">
        <v>1</v>
      </c>
      <c r="I25" s="12">
        <f t="shared" si="0"/>
        <v>87</v>
      </c>
      <c r="J25" s="424">
        <f t="shared" ref="J25" si="13">D25-I25</f>
        <v>0</v>
      </c>
    </row>
    <row r="26" spans="2:16" ht="20.25" customHeight="1" x14ac:dyDescent="0.2">
      <c r="B26" s="72"/>
      <c r="C26" s="97"/>
      <c r="D26" s="441"/>
      <c r="E26" s="573">
        <f>E25/D25</f>
        <v>0.86206896551724133</v>
      </c>
      <c r="F26" s="574">
        <f>F25/D25</f>
        <v>0.12643678160919541</v>
      </c>
      <c r="G26" s="575">
        <f>G25/D25</f>
        <v>1.1494252873563218E-2</v>
      </c>
      <c r="I26" s="65">
        <f t="shared" si="0"/>
        <v>0.99999999999999989</v>
      </c>
      <c r="J26" s="424">
        <f t="shared" ref="J26" si="14">1-I26</f>
        <v>0</v>
      </c>
    </row>
    <row r="27" spans="2:16" ht="20.25" customHeight="1" x14ac:dyDescent="0.2">
      <c r="B27" s="72"/>
      <c r="C27" s="98" t="s">
        <v>221</v>
      </c>
      <c r="D27" s="444">
        <v>178</v>
      </c>
      <c r="E27" s="563">
        <v>168</v>
      </c>
      <c r="F27" s="564">
        <v>9</v>
      </c>
      <c r="G27" s="565">
        <v>1</v>
      </c>
      <c r="I27" s="12">
        <f t="shared" si="0"/>
        <v>178</v>
      </c>
      <c r="J27" s="424">
        <f t="shared" ref="J27" si="15">D27-I27</f>
        <v>0</v>
      </c>
    </row>
    <row r="28" spans="2:16" ht="20.25" customHeight="1" x14ac:dyDescent="0.2">
      <c r="B28" s="72"/>
      <c r="C28" s="98"/>
      <c r="D28" s="441"/>
      <c r="E28" s="573">
        <f>E27/D27</f>
        <v>0.9438202247191011</v>
      </c>
      <c r="F28" s="574">
        <f>F27/D27</f>
        <v>5.0561797752808987E-2</v>
      </c>
      <c r="G28" s="575">
        <f>G27/D27</f>
        <v>5.6179775280898875E-3</v>
      </c>
      <c r="I28" s="65">
        <f t="shared" si="0"/>
        <v>1</v>
      </c>
      <c r="J28" s="424">
        <f t="shared" ref="J28" si="16">1-I28</f>
        <v>0</v>
      </c>
      <c r="O28" s="12">
        <f>SUM(D27:D35)</f>
        <v>314</v>
      </c>
      <c r="P28" s="12">
        <f>SUM(E27,E29,E31,E33,E35,)</f>
        <v>302</v>
      </c>
    </row>
    <row r="29" spans="2:16" ht="20.25" customHeight="1" x14ac:dyDescent="0.2">
      <c r="B29" s="72"/>
      <c r="C29" s="98" t="s">
        <v>222</v>
      </c>
      <c r="D29" s="437">
        <v>53</v>
      </c>
      <c r="E29" s="563">
        <v>52</v>
      </c>
      <c r="F29" s="564">
        <v>0</v>
      </c>
      <c r="G29" s="565">
        <v>1</v>
      </c>
      <c r="I29" s="12">
        <f t="shared" si="0"/>
        <v>53</v>
      </c>
      <c r="J29" s="424">
        <f t="shared" ref="J29" si="17">D29-I29</f>
        <v>0</v>
      </c>
      <c r="O29" s="12">
        <f>P28/O28</f>
        <v>0.96178343949044587</v>
      </c>
    </row>
    <row r="30" spans="2:16" ht="20.25" customHeight="1" x14ac:dyDescent="0.2">
      <c r="B30" s="72"/>
      <c r="C30" s="98"/>
      <c r="D30" s="441"/>
      <c r="E30" s="573">
        <f>E29/D29</f>
        <v>0.98113207547169812</v>
      </c>
      <c r="F30" s="574">
        <f>F29/D29</f>
        <v>0</v>
      </c>
      <c r="G30" s="575">
        <f>G29/D29</f>
        <v>1.8867924528301886E-2</v>
      </c>
      <c r="I30" s="65">
        <f t="shared" si="0"/>
        <v>1</v>
      </c>
      <c r="J30" s="424">
        <f t="shared" ref="J30" si="18">1-I30</f>
        <v>0</v>
      </c>
    </row>
    <row r="31" spans="2:16" ht="20.25" customHeight="1" x14ac:dyDescent="0.2">
      <c r="B31" s="72"/>
      <c r="C31" s="98" t="s">
        <v>223</v>
      </c>
      <c r="D31" s="437">
        <v>26</v>
      </c>
      <c r="E31" s="563">
        <v>26</v>
      </c>
      <c r="F31" s="564">
        <v>0</v>
      </c>
      <c r="G31" s="565">
        <v>0</v>
      </c>
      <c r="I31" s="12">
        <f t="shared" si="0"/>
        <v>26</v>
      </c>
      <c r="J31" s="424">
        <f t="shared" ref="J31" si="19">D31-I31</f>
        <v>0</v>
      </c>
    </row>
    <row r="32" spans="2:16" ht="20.25" customHeight="1" x14ac:dyDescent="0.2">
      <c r="B32" s="72"/>
      <c r="C32" s="98"/>
      <c r="D32" s="441"/>
      <c r="E32" s="573">
        <f>E31/D31</f>
        <v>1</v>
      </c>
      <c r="F32" s="574">
        <f>F31/D31</f>
        <v>0</v>
      </c>
      <c r="G32" s="575">
        <f>G31/D31</f>
        <v>0</v>
      </c>
      <c r="I32" s="65">
        <f t="shared" si="0"/>
        <v>1</v>
      </c>
      <c r="J32" s="424">
        <f t="shared" ref="J32" si="20">1-I32</f>
        <v>0</v>
      </c>
    </row>
    <row r="33" spans="2:10" ht="20.25" customHeight="1" x14ac:dyDescent="0.2">
      <c r="B33" s="72"/>
      <c r="C33" s="98" t="s">
        <v>224</v>
      </c>
      <c r="D33" s="437">
        <v>31</v>
      </c>
      <c r="E33" s="563">
        <v>30</v>
      </c>
      <c r="F33" s="564">
        <v>1</v>
      </c>
      <c r="G33" s="565">
        <v>0</v>
      </c>
      <c r="I33" s="12">
        <f t="shared" si="0"/>
        <v>31</v>
      </c>
      <c r="J33" s="424">
        <f t="shared" ref="J33" si="21">D33-I33</f>
        <v>0</v>
      </c>
    </row>
    <row r="34" spans="2:10" ht="20.25" customHeight="1" x14ac:dyDescent="0.2">
      <c r="B34" s="72"/>
      <c r="C34" s="98"/>
      <c r="D34" s="441"/>
      <c r="E34" s="573">
        <f>E33/D33</f>
        <v>0.967741935483871</v>
      </c>
      <c r="F34" s="574">
        <f>F33/D33</f>
        <v>3.2258064516129031E-2</v>
      </c>
      <c r="G34" s="575">
        <f>G33/D33</f>
        <v>0</v>
      </c>
      <c r="I34" s="65">
        <f t="shared" si="0"/>
        <v>1</v>
      </c>
      <c r="J34" s="424">
        <f t="shared" ref="J34" si="22">1-I34</f>
        <v>0</v>
      </c>
    </row>
    <row r="35" spans="2:10" ht="20.25" customHeight="1" x14ac:dyDescent="0.2">
      <c r="B35" s="72"/>
      <c r="C35" s="97" t="s">
        <v>225</v>
      </c>
      <c r="D35" s="444">
        <v>26</v>
      </c>
      <c r="E35" s="576">
        <v>26</v>
      </c>
      <c r="F35" s="577">
        <v>0</v>
      </c>
      <c r="G35" s="578">
        <v>0</v>
      </c>
      <c r="I35" s="12">
        <f t="shared" si="0"/>
        <v>26</v>
      </c>
      <c r="J35" s="424">
        <f t="shared" ref="J35" si="23">D35-I35</f>
        <v>0</v>
      </c>
    </row>
    <row r="36" spans="2:10" ht="20.25" customHeight="1" thickBot="1" x14ac:dyDescent="0.25">
      <c r="B36" s="72"/>
      <c r="C36" s="100"/>
      <c r="D36" s="437"/>
      <c r="E36" s="566">
        <f>E35/D35</f>
        <v>1</v>
      </c>
      <c r="F36" s="567">
        <f>F35/D35</f>
        <v>0</v>
      </c>
      <c r="G36" s="568">
        <f>G35/D35</f>
        <v>0</v>
      </c>
      <c r="I36" s="65">
        <f t="shared" si="0"/>
        <v>1</v>
      </c>
      <c r="J36" s="424">
        <f t="shared" ref="J36" si="24">1-I36</f>
        <v>0</v>
      </c>
    </row>
    <row r="37" spans="2:10" ht="20.25" customHeight="1" thickTop="1" x14ac:dyDescent="0.2">
      <c r="B37" s="72"/>
      <c r="C37" s="104" t="s">
        <v>226</v>
      </c>
      <c r="D37" s="71">
        <f>D27+D29+D31+D33</f>
        <v>288</v>
      </c>
      <c r="E37" s="577">
        <f>E27+E29+E31+E33</f>
        <v>276</v>
      </c>
      <c r="F37" s="577">
        <f>F27+F29+F31+F33</f>
        <v>10</v>
      </c>
      <c r="G37" s="578">
        <f>G27+G29+G31+G33</f>
        <v>2</v>
      </c>
      <c r="I37" s="12">
        <f t="shared" si="0"/>
        <v>288</v>
      </c>
      <c r="J37" s="424">
        <f t="shared" ref="J37" si="25">D37-I37</f>
        <v>0</v>
      </c>
    </row>
    <row r="38" spans="2:10" ht="20.25" customHeight="1" x14ac:dyDescent="0.2">
      <c r="B38" s="72"/>
      <c r="C38" s="103" t="s">
        <v>227</v>
      </c>
      <c r="D38" s="441"/>
      <c r="E38" s="573">
        <f>E37/D37</f>
        <v>0.95833333333333337</v>
      </c>
      <c r="F38" s="574">
        <f>F37/D37</f>
        <v>3.4722222222222224E-2</v>
      </c>
      <c r="G38" s="575">
        <f>G37/D37</f>
        <v>6.9444444444444441E-3</v>
      </c>
      <c r="I38" s="65">
        <f t="shared" si="0"/>
        <v>1</v>
      </c>
      <c r="J38" s="424">
        <f t="shared" ref="J38" si="26">1-I38</f>
        <v>0</v>
      </c>
    </row>
    <row r="39" spans="2:10" ht="20.25" customHeight="1" x14ac:dyDescent="0.2">
      <c r="B39" s="72"/>
      <c r="C39" s="104" t="s">
        <v>226</v>
      </c>
      <c r="D39" s="50">
        <f>D29+D31+D33+D35</f>
        <v>136</v>
      </c>
      <c r="E39" s="577">
        <f>E29+E31+E33+E35</f>
        <v>134</v>
      </c>
      <c r="F39" s="577">
        <f>F29+F31+F33+F35</f>
        <v>1</v>
      </c>
      <c r="G39" s="578">
        <f>G29+G31+G33+G35</f>
        <v>1</v>
      </c>
      <c r="I39" s="12">
        <f t="shared" si="0"/>
        <v>136</v>
      </c>
      <c r="J39" s="424">
        <f>D39-I39</f>
        <v>0</v>
      </c>
    </row>
    <row r="40" spans="2:10" ht="20.25" customHeight="1" thickBot="1" x14ac:dyDescent="0.25">
      <c r="B40" s="105"/>
      <c r="C40" s="103" t="s">
        <v>228</v>
      </c>
      <c r="D40" s="441"/>
      <c r="E40" s="580">
        <f>E39/D39</f>
        <v>0.98529411764705888</v>
      </c>
      <c r="F40" s="581">
        <f>F39/D39</f>
        <v>7.3529411764705881E-3</v>
      </c>
      <c r="G40" s="582">
        <f>G39/D39</f>
        <v>7.3529411764705881E-3</v>
      </c>
      <c r="I40" s="65">
        <f t="shared" si="0"/>
        <v>1</v>
      </c>
      <c r="J40" s="424">
        <f>1-I40</f>
        <v>0</v>
      </c>
    </row>
    <row r="41" spans="2:10" ht="20.25" customHeight="1" x14ac:dyDescent="0.2">
      <c r="C41" s="583"/>
      <c r="D41" s="584"/>
      <c r="E41" s="585"/>
      <c r="F41" s="585"/>
      <c r="G41" s="585"/>
    </row>
    <row r="43" spans="2:10" x14ac:dyDescent="0.2">
      <c r="B43" s="453" t="s">
        <v>357</v>
      </c>
      <c r="D43" s="12">
        <f>D25+D27+D29+D31+D33+D35</f>
        <v>401</v>
      </c>
      <c r="E43" s="12">
        <f t="shared" ref="E43:G43" si="27">E25+E27+E29+E31+E33+E35</f>
        <v>377</v>
      </c>
      <c r="F43" s="12">
        <f t="shared" si="27"/>
        <v>21</v>
      </c>
      <c r="G43" s="12">
        <f t="shared" si="27"/>
        <v>3</v>
      </c>
    </row>
    <row r="44" spans="2:10" s="65" customFormat="1" x14ac:dyDescent="0.2">
      <c r="B44" s="65" t="s">
        <v>399</v>
      </c>
      <c r="E44" s="113">
        <f>E43/D43</f>
        <v>0.94014962593516205</v>
      </c>
      <c r="F44" s="113">
        <f>F43/D43</f>
        <v>5.2369077306733167E-2</v>
      </c>
      <c r="G44" s="113">
        <f>G43/D43</f>
        <v>7.481296758104738E-3</v>
      </c>
      <c r="J44" s="323"/>
    </row>
    <row r="45" spans="2:10" s="65" customFormat="1" x14ac:dyDescent="0.2">
      <c r="E45" s="113"/>
      <c r="F45" s="113"/>
      <c r="G45" s="113"/>
      <c r="J45" s="323"/>
    </row>
    <row r="46" spans="2:10" s="423" customFormat="1" x14ac:dyDescent="0.2">
      <c r="B46" s="423" t="s">
        <v>267</v>
      </c>
      <c r="D46" s="423">
        <f>D37+D35+D25</f>
        <v>401</v>
      </c>
      <c r="E46" s="423">
        <f t="shared" ref="E46:G46" si="28">E37+E35+E25</f>
        <v>377</v>
      </c>
      <c r="F46" s="423">
        <f t="shared" si="28"/>
        <v>21</v>
      </c>
      <c r="G46" s="423">
        <f t="shared" si="28"/>
        <v>3</v>
      </c>
    </row>
    <row r="47" spans="2:10" s="423" customFormat="1" x14ac:dyDescent="0.2">
      <c r="D47" s="423">
        <f>D39+D27+D25</f>
        <v>401</v>
      </c>
      <c r="E47" s="423">
        <f t="shared" ref="E47:G47" si="29">E39+E27+E25</f>
        <v>377</v>
      </c>
      <c r="F47" s="423">
        <f t="shared" si="29"/>
        <v>21</v>
      </c>
      <c r="G47" s="423">
        <f t="shared" si="29"/>
        <v>3</v>
      </c>
    </row>
    <row r="49" spans="2:7" s="323" customFormat="1" x14ac:dyDescent="0.2">
      <c r="B49" s="424" t="s">
        <v>268</v>
      </c>
      <c r="C49" s="424"/>
      <c r="D49" s="424">
        <f>D11-D43</f>
        <v>0</v>
      </c>
      <c r="E49" s="424">
        <f>E11-E43</f>
        <v>0</v>
      </c>
      <c r="F49" s="424">
        <f>F11-F43</f>
        <v>0</v>
      </c>
      <c r="G49" s="424">
        <f>G11-G43</f>
        <v>0</v>
      </c>
    </row>
    <row r="50" spans="2:7" s="323" customFormat="1" x14ac:dyDescent="0.2">
      <c r="B50" s="424"/>
      <c r="C50" s="424"/>
      <c r="D50" s="424"/>
      <c r="E50" s="424">
        <f>E12-E44</f>
        <v>0</v>
      </c>
      <c r="F50" s="424">
        <f>F12-F44</f>
        <v>0</v>
      </c>
      <c r="G50" s="424">
        <f>G12-G44</f>
        <v>0</v>
      </c>
    </row>
    <row r="51" spans="2:7" x14ac:dyDescent="0.2">
      <c r="B51" s="342"/>
      <c r="C51" s="342"/>
      <c r="D51" s="342"/>
      <c r="E51" s="586"/>
      <c r="F51" s="586"/>
      <c r="G51" s="586"/>
    </row>
    <row r="52" spans="2:7" x14ac:dyDescent="0.2">
      <c r="B52" s="342"/>
      <c r="C52" s="342"/>
      <c r="D52" s="424">
        <f>D46-D43</f>
        <v>0</v>
      </c>
      <c r="E52" s="424">
        <f t="shared" ref="E52:G52" si="30">E46-E43</f>
        <v>0</v>
      </c>
      <c r="F52" s="424">
        <f t="shared" si="30"/>
        <v>0</v>
      </c>
      <c r="G52" s="424">
        <f t="shared" si="30"/>
        <v>0</v>
      </c>
    </row>
    <row r="53" spans="2:7" x14ac:dyDescent="0.2">
      <c r="B53" s="342"/>
      <c r="C53" s="342"/>
      <c r="D53" s="424">
        <f>D47-D43</f>
        <v>0</v>
      </c>
      <c r="E53" s="424">
        <f t="shared" ref="E53:G53" si="31">E47-E43</f>
        <v>0</v>
      </c>
      <c r="F53" s="424">
        <f t="shared" si="31"/>
        <v>0</v>
      </c>
      <c r="G53" s="424">
        <f t="shared" si="31"/>
        <v>0</v>
      </c>
    </row>
  </sheetData>
  <mergeCells count="19">
    <mergeCell ref="C21:C22"/>
    <mergeCell ref="C23:C24"/>
    <mergeCell ref="B25:B40"/>
    <mergeCell ref="C25:C26"/>
    <mergeCell ref="C27:C28"/>
    <mergeCell ref="C29:C30"/>
    <mergeCell ref="C31:C32"/>
    <mergeCell ref="C33:C34"/>
    <mergeCell ref="C35:C36"/>
    <mergeCell ref="D8:D10"/>
    <mergeCell ref="E8:E10"/>
    <mergeCell ref="F8:F10"/>
    <mergeCell ref="G8:G10"/>
    <mergeCell ref="B11:C12"/>
    <mergeCell ref="B13:B24"/>
    <mergeCell ref="C13:C14"/>
    <mergeCell ref="C15:C16"/>
    <mergeCell ref="C17:C18"/>
    <mergeCell ref="C19:C20"/>
  </mergeCells>
  <phoneticPr fontId="3"/>
  <printOptions horizontalCentered="1"/>
  <pageMargins left="0.82677165354330717" right="0.43307086614173229" top="0.59055118110236227" bottom="0.35433070866141736" header="0.19685039370078741" footer="0.19685039370078741"/>
  <pageSetup paperSize="9" firstPageNumber="2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ACD18-A9ED-4657-B35D-49FA68B00AE1}">
  <sheetPr>
    <tabColor rgb="FF92D050"/>
  </sheetPr>
  <dimension ref="B1:O50"/>
  <sheetViews>
    <sheetView view="pageBreakPreview" zoomScaleNormal="100" zoomScaleSheetLayoutView="100" workbookViewId="0"/>
  </sheetViews>
  <sheetFormatPr defaultColWidth="9" defaultRowHeight="13.2" x14ac:dyDescent="0.2"/>
  <cols>
    <col min="1" max="1" width="9" style="12"/>
    <col min="2" max="2" width="4.6640625" style="12" customWidth="1"/>
    <col min="3" max="3" width="15.6640625" style="12" customWidth="1"/>
    <col min="4" max="9" width="8.6640625" style="12" customWidth="1"/>
    <col min="10" max="10" width="9.33203125" style="12" customWidth="1"/>
    <col min="11" max="12" width="8.6640625" style="12" customWidth="1"/>
    <col min="13" max="14" width="9" style="12"/>
    <col min="15" max="15" width="9" style="587"/>
    <col min="16" max="16384" width="9" style="12"/>
  </cols>
  <sheetData>
    <row r="1" spans="2:15" ht="14.4" x14ac:dyDescent="0.2">
      <c r="B1" s="11" t="s">
        <v>400</v>
      </c>
    </row>
    <row r="3" spans="2:15" x14ac:dyDescent="0.2">
      <c r="H3" s="14" t="s">
        <v>196</v>
      </c>
    </row>
    <row r="4" spans="2:15" x14ac:dyDescent="0.2">
      <c r="H4" s="14" t="s">
        <v>401</v>
      </c>
    </row>
    <row r="5" spans="2:15" x14ac:dyDescent="0.2">
      <c r="H5" s="14"/>
    </row>
    <row r="6" spans="2:15" ht="13.8" thickBot="1" x14ac:dyDescent="0.25">
      <c r="B6" s="12" t="s">
        <v>380</v>
      </c>
      <c r="K6" s="13"/>
      <c r="L6" s="13" t="s">
        <v>199</v>
      </c>
    </row>
    <row r="7" spans="2:15" ht="13.5" customHeight="1" x14ac:dyDescent="0.2">
      <c r="B7" s="344"/>
      <c r="C7" s="344"/>
      <c r="D7" s="457" t="s">
        <v>345</v>
      </c>
      <c r="E7" s="588" t="s">
        <v>402</v>
      </c>
      <c r="F7" s="589" t="s">
        <v>403</v>
      </c>
      <c r="G7" s="590" t="s">
        <v>404</v>
      </c>
      <c r="H7" s="149"/>
      <c r="I7" s="591"/>
      <c r="J7" s="589" t="s">
        <v>405</v>
      </c>
      <c r="K7" s="589" t="s">
        <v>406</v>
      </c>
      <c r="L7" s="592" t="s">
        <v>367</v>
      </c>
    </row>
    <row r="8" spans="2:15" ht="96.75" customHeight="1" x14ac:dyDescent="0.2">
      <c r="B8" s="344"/>
      <c r="C8" s="344"/>
      <c r="D8" s="457"/>
      <c r="E8" s="593"/>
      <c r="F8" s="486"/>
      <c r="G8" s="594"/>
      <c r="H8" s="539" t="s">
        <v>407</v>
      </c>
      <c r="I8" s="539" t="s">
        <v>408</v>
      </c>
      <c r="J8" s="486"/>
      <c r="K8" s="486"/>
      <c r="L8" s="595"/>
      <c r="N8" s="12" t="s">
        <v>397</v>
      </c>
      <c r="O8" s="116" t="s">
        <v>398</v>
      </c>
    </row>
    <row r="9" spans="2:15" ht="21.75" customHeight="1" x14ac:dyDescent="0.2">
      <c r="B9" s="46" t="s">
        <v>211</v>
      </c>
      <c r="C9" s="466"/>
      <c r="D9" s="433">
        <v>401</v>
      </c>
      <c r="E9" s="596">
        <f t="shared" ref="E9:L9" si="0">E11+E13+E15+E17+E19+E21</f>
        <v>14</v>
      </c>
      <c r="F9" s="469">
        <f t="shared" si="0"/>
        <v>16</v>
      </c>
      <c r="G9" s="469">
        <f>G11+G13+G15+G17+G19+G21</f>
        <v>337</v>
      </c>
      <c r="H9" s="469">
        <f t="shared" si="0"/>
        <v>147</v>
      </c>
      <c r="I9" s="467">
        <f t="shared" si="0"/>
        <v>190</v>
      </c>
      <c r="J9" s="469">
        <f t="shared" si="0"/>
        <v>4</v>
      </c>
      <c r="K9" s="469">
        <f t="shared" si="0"/>
        <v>12</v>
      </c>
      <c r="L9" s="470">
        <f t="shared" si="0"/>
        <v>18</v>
      </c>
      <c r="N9" s="112">
        <f>SUM(E9:G9,J9:L9)</f>
        <v>401</v>
      </c>
      <c r="O9" s="116">
        <f>D9-N9</f>
        <v>0</v>
      </c>
    </row>
    <row r="10" spans="2:15" ht="21.75" customHeight="1" thickBot="1" x14ac:dyDescent="0.25">
      <c r="B10" s="51"/>
      <c r="C10" s="472"/>
      <c r="D10" s="435"/>
      <c r="E10" s="597">
        <f>E9/D9</f>
        <v>3.4912718204488775E-2</v>
      </c>
      <c r="F10" s="598">
        <f>F9/D9</f>
        <v>3.9900249376558602E-2</v>
      </c>
      <c r="G10" s="599">
        <f>G9/D9</f>
        <v>0.84039900249376553</v>
      </c>
      <c r="H10" s="598">
        <f>H9/D9</f>
        <v>0.36658354114713215</v>
      </c>
      <c r="I10" s="600">
        <f>I9/D9</f>
        <v>0.47381546134663344</v>
      </c>
      <c r="J10" s="599">
        <f>J9/D9</f>
        <v>9.9750623441396506E-3</v>
      </c>
      <c r="K10" s="601">
        <f>K9/D9</f>
        <v>2.9925187032418952E-2</v>
      </c>
      <c r="L10" s="602">
        <f>L9/D9</f>
        <v>4.488778054862843E-2</v>
      </c>
      <c r="N10" s="65">
        <f>SUM(E10:G10,J10:L10)</f>
        <v>1</v>
      </c>
      <c r="O10" s="116">
        <f>1-N10</f>
        <v>0</v>
      </c>
    </row>
    <row r="11" spans="2:15" ht="21.75" customHeight="1" thickTop="1" x14ac:dyDescent="0.2">
      <c r="B11" s="66" t="s">
        <v>302</v>
      </c>
      <c r="C11" s="477" t="s">
        <v>213</v>
      </c>
      <c r="D11" s="436">
        <v>45</v>
      </c>
      <c r="E11" s="603">
        <v>0</v>
      </c>
      <c r="F11" s="604">
        <v>1</v>
      </c>
      <c r="G11" s="384">
        <f>H11+I11</f>
        <v>43</v>
      </c>
      <c r="H11" s="604">
        <v>11</v>
      </c>
      <c r="I11" s="605">
        <v>32</v>
      </c>
      <c r="J11" s="384">
        <v>0</v>
      </c>
      <c r="K11" s="606">
        <v>1</v>
      </c>
      <c r="L11" s="607">
        <v>0</v>
      </c>
      <c r="N11" s="112">
        <f t="shared" ref="N11:N38" si="1">SUM(E11:G11,J11:L11)</f>
        <v>45</v>
      </c>
      <c r="O11" s="116">
        <f t="shared" ref="O11" si="2">D11-N11</f>
        <v>0</v>
      </c>
    </row>
    <row r="12" spans="2:15" ht="21.75" customHeight="1" x14ac:dyDescent="0.2">
      <c r="B12" s="72"/>
      <c r="C12" s="274"/>
      <c r="D12" s="437"/>
      <c r="E12" s="597">
        <f>E11/D11</f>
        <v>0</v>
      </c>
      <c r="F12" s="598">
        <f>F11/D11</f>
        <v>2.2222222222222223E-2</v>
      </c>
      <c r="G12" s="599">
        <f>G11/D11</f>
        <v>0.9555555555555556</v>
      </c>
      <c r="H12" s="598">
        <f>H11/D11</f>
        <v>0.24444444444444444</v>
      </c>
      <c r="I12" s="600">
        <f>I11/D11</f>
        <v>0.71111111111111114</v>
      </c>
      <c r="J12" s="599">
        <f>J11/D11</f>
        <v>0</v>
      </c>
      <c r="K12" s="601">
        <f>K11/D11</f>
        <v>2.2222222222222223E-2</v>
      </c>
      <c r="L12" s="602">
        <f>L11/D11</f>
        <v>0</v>
      </c>
      <c r="N12" s="65">
        <f t="shared" si="1"/>
        <v>1</v>
      </c>
      <c r="O12" s="116">
        <f t="shared" ref="O12" si="3">1-N12</f>
        <v>0</v>
      </c>
    </row>
    <row r="13" spans="2:15" ht="21.75" customHeight="1" x14ac:dyDescent="0.2">
      <c r="B13" s="72"/>
      <c r="C13" s="98" t="s">
        <v>214</v>
      </c>
      <c r="D13" s="440">
        <v>75</v>
      </c>
      <c r="E13" s="596">
        <v>2</v>
      </c>
      <c r="F13" s="608">
        <v>0</v>
      </c>
      <c r="G13" s="401">
        <f>H13+I13</f>
        <v>69</v>
      </c>
      <c r="H13" s="401">
        <v>28</v>
      </c>
      <c r="I13" s="549">
        <v>41</v>
      </c>
      <c r="J13" s="401">
        <v>1</v>
      </c>
      <c r="K13" s="550">
        <v>1</v>
      </c>
      <c r="L13" s="609">
        <v>2</v>
      </c>
      <c r="N13" s="112">
        <f>SUM(E13:G13,J13:L13)</f>
        <v>75</v>
      </c>
      <c r="O13" s="116">
        <f>D13-N13</f>
        <v>0</v>
      </c>
    </row>
    <row r="14" spans="2:15" ht="21.75" customHeight="1" x14ac:dyDescent="0.2">
      <c r="B14" s="72"/>
      <c r="C14" s="98"/>
      <c r="D14" s="441"/>
      <c r="E14" s="597">
        <f>E13/D13</f>
        <v>2.6666666666666668E-2</v>
      </c>
      <c r="F14" s="598">
        <f>F13/D13</f>
        <v>0</v>
      </c>
      <c r="G14" s="599">
        <f>G13/D13</f>
        <v>0.92</v>
      </c>
      <c r="H14" s="598">
        <f>H13/D13</f>
        <v>0.37333333333333335</v>
      </c>
      <c r="I14" s="600">
        <f>I13/D13</f>
        <v>0.54666666666666663</v>
      </c>
      <c r="J14" s="599">
        <f>J13/D13</f>
        <v>1.3333333333333334E-2</v>
      </c>
      <c r="K14" s="601">
        <f>K13/D13</f>
        <v>1.3333333333333334E-2</v>
      </c>
      <c r="L14" s="602">
        <f>L13/D13</f>
        <v>2.6666666666666668E-2</v>
      </c>
      <c r="N14" s="65">
        <f t="shared" si="1"/>
        <v>0.99999999999999989</v>
      </c>
      <c r="O14" s="116">
        <f t="shared" ref="O14" si="4">1-N14</f>
        <v>0</v>
      </c>
    </row>
    <row r="15" spans="2:15" ht="21.75" customHeight="1" x14ac:dyDescent="0.2">
      <c r="B15" s="72"/>
      <c r="C15" s="278" t="s">
        <v>305</v>
      </c>
      <c r="D15" s="440">
        <v>24</v>
      </c>
      <c r="E15" s="596">
        <v>1</v>
      </c>
      <c r="F15" s="608">
        <v>2</v>
      </c>
      <c r="G15" s="401">
        <f>H15+I15</f>
        <v>20</v>
      </c>
      <c r="H15" s="401">
        <v>8</v>
      </c>
      <c r="I15" s="549">
        <v>12</v>
      </c>
      <c r="J15" s="401">
        <v>0</v>
      </c>
      <c r="K15" s="550">
        <v>1</v>
      </c>
      <c r="L15" s="609">
        <v>0</v>
      </c>
      <c r="N15" s="112">
        <f t="shared" si="1"/>
        <v>24</v>
      </c>
      <c r="O15" s="116">
        <f t="shared" ref="O15" si="5">D15-N15</f>
        <v>0</v>
      </c>
    </row>
    <row r="16" spans="2:15" ht="21.75" customHeight="1" x14ac:dyDescent="0.2">
      <c r="B16" s="72"/>
      <c r="C16" s="184"/>
      <c r="D16" s="441"/>
      <c r="E16" s="597">
        <f>E15/D15</f>
        <v>4.1666666666666664E-2</v>
      </c>
      <c r="F16" s="598">
        <f>F15/D15</f>
        <v>8.3333333333333329E-2</v>
      </c>
      <c r="G16" s="599">
        <f>G15/D15</f>
        <v>0.83333333333333337</v>
      </c>
      <c r="H16" s="598">
        <f>H15/D15</f>
        <v>0.33333333333333331</v>
      </c>
      <c r="I16" s="600">
        <f>I15/D15</f>
        <v>0.5</v>
      </c>
      <c r="J16" s="599">
        <f>J15/D15</f>
        <v>0</v>
      </c>
      <c r="K16" s="601">
        <f>K15/D15</f>
        <v>4.1666666666666664E-2</v>
      </c>
      <c r="L16" s="602">
        <f>L15/D15</f>
        <v>0</v>
      </c>
      <c r="N16" s="65">
        <f t="shared" si="1"/>
        <v>1</v>
      </c>
      <c r="O16" s="116">
        <f t="shared" ref="O16" si="6">1-N16</f>
        <v>0</v>
      </c>
    </row>
    <row r="17" spans="2:15" ht="21.75" customHeight="1" x14ac:dyDescent="0.2">
      <c r="B17" s="72"/>
      <c r="C17" s="486" t="s">
        <v>353</v>
      </c>
      <c r="D17" s="440">
        <v>90</v>
      </c>
      <c r="E17" s="596">
        <v>7</v>
      </c>
      <c r="F17" s="608">
        <v>5</v>
      </c>
      <c r="G17" s="401">
        <f>H17+I17</f>
        <v>67</v>
      </c>
      <c r="H17" s="608">
        <v>24</v>
      </c>
      <c r="I17" s="401">
        <v>43</v>
      </c>
      <c r="J17" s="550">
        <v>1</v>
      </c>
      <c r="K17" s="550">
        <v>3</v>
      </c>
      <c r="L17" s="609">
        <v>7</v>
      </c>
      <c r="N17" s="112">
        <f t="shared" si="1"/>
        <v>90</v>
      </c>
      <c r="O17" s="116">
        <f t="shared" ref="O17" si="7">D17-N17</f>
        <v>0</v>
      </c>
    </row>
    <row r="18" spans="2:15" ht="21.75" customHeight="1" x14ac:dyDescent="0.2">
      <c r="B18" s="72"/>
      <c r="C18" s="486"/>
      <c r="D18" s="441"/>
      <c r="E18" s="597">
        <f>E17/D17</f>
        <v>7.7777777777777779E-2</v>
      </c>
      <c r="F18" s="598">
        <f>F17/D17</f>
        <v>5.5555555555555552E-2</v>
      </c>
      <c r="G18" s="599">
        <f>G17/D17</f>
        <v>0.74444444444444446</v>
      </c>
      <c r="H18" s="598">
        <f>H17/D17</f>
        <v>0.26666666666666666</v>
      </c>
      <c r="I18" s="600">
        <f>I17/D17</f>
        <v>0.4777777777777778</v>
      </c>
      <c r="J18" s="599">
        <f>J17/D17</f>
        <v>1.1111111111111112E-2</v>
      </c>
      <c r="K18" s="601">
        <f>K17/D17</f>
        <v>3.3333333333333333E-2</v>
      </c>
      <c r="L18" s="602">
        <f>L17/D17</f>
        <v>7.7777777777777779E-2</v>
      </c>
      <c r="N18" s="65">
        <f t="shared" si="1"/>
        <v>1</v>
      </c>
      <c r="O18" s="116">
        <f t="shared" ref="O18" si="8">1-N18</f>
        <v>0</v>
      </c>
    </row>
    <row r="19" spans="2:15" ht="21.75" customHeight="1" x14ac:dyDescent="0.2">
      <c r="B19" s="72"/>
      <c r="C19" s="98" t="s">
        <v>354</v>
      </c>
      <c r="D19" s="440">
        <v>8</v>
      </c>
      <c r="E19" s="596">
        <v>0</v>
      </c>
      <c r="F19" s="608">
        <v>0</v>
      </c>
      <c r="G19" s="401">
        <f>H19+I19</f>
        <v>8</v>
      </c>
      <c r="H19" s="401">
        <v>7</v>
      </c>
      <c r="I19" s="401">
        <v>1</v>
      </c>
      <c r="J19" s="550">
        <v>0</v>
      </c>
      <c r="K19" s="550">
        <v>0</v>
      </c>
      <c r="L19" s="609">
        <v>0</v>
      </c>
      <c r="N19" s="112">
        <f t="shared" si="1"/>
        <v>8</v>
      </c>
      <c r="O19" s="116">
        <f t="shared" ref="O19" si="9">D19-N19</f>
        <v>0</v>
      </c>
    </row>
    <row r="20" spans="2:15" ht="21.75" customHeight="1" x14ac:dyDescent="0.2">
      <c r="B20" s="72"/>
      <c r="C20" s="98"/>
      <c r="D20" s="441"/>
      <c r="E20" s="78">
        <f>E19/D19</f>
        <v>0</v>
      </c>
      <c r="F20" s="610">
        <f>F19/D19</f>
        <v>0</v>
      </c>
      <c r="G20" s="611">
        <f>G19/D19</f>
        <v>1</v>
      </c>
      <c r="H20" s="610">
        <f>H19/D19</f>
        <v>0.875</v>
      </c>
      <c r="I20" s="612">
        <f>I19/D19</f>
        <v>0.125</v>
      </c>
      <c r="J20" s="611">
        <f>J19/D19</f>
        <v>0</v>
      </c>
      <c r="K20" s="613">
        <f>K19/D19</f>
        <v>0</v>
      </c>
      <c r="L20" s="614">
        <f>L19/D19</f>
        <v>0</v>
      </c>
      <c r="N20" s="65">
        <f t="shared" si="1"/>
        <v>1</v>
      </c>
      <c r="O20" s="116">
        <f t="shared" ref="O20" si="10">1-N20</f>
        <v>0</v>
      </c>
    </row>
    <row r="21" spans="2:15" ht="21.75" customHeight="1" x14ac:dyDescent="0.2">
      <c r="B21" s="72"/>
      <c r="C21" s="99" t="s">
        <v>218</v>
      </c>
      <c r="D21" s="440">
        <v>159</v>
      </c>
      <c r="E21" s="615">
        <v>4</v>
      </c>
      <c r="F21" s="12">
        <v>8</v>
      </c>
      <c r="G21" s="394">
        <f>H21+I21</f>
        <v>130</v>
      </c>
      <c r="H21" s="394">
        <v>69</v>
      </c>
      <c r="I21" s="394">
        <v>61</v>
      </c>
      <c r="J21" s="554">
        <v>2</v>
      </c>
      <c r="K21" s="554">
        <v>6</v>
      </c>
      <c r="L21" s="616">
        <v>9</v>
      </c>
      <c r="N21" s="112">
        <f t="shared" si="1"/>
        <v>159</v>
      </c>
      <c r="O21" s="116">
        <f t="shared" ref="O21" si="11">D21-N21</f>
        <v>0</v>
      </c>
    </row>
    <row r="22" spans="2:15" ht="21.75" customHeight="1" thickBot="1" x14ac:dyDescent="0.25">
      <c r="B22" s="89"/>
      <c r="C22" s="487"/>
      <c r="D22" s="437"/>
      <c r="E22" s="94">
        <f>E21/D21</f>
        <v>2.5157232704402517E-2</v>
      </c>
      <c r="F22" s="617">
        <f>F21/D21</f>
        <v>5.0314465408805034E-2</v>
      </c>
      <c r="G22" s="618">
        <f>G21/D21</f>
        <v>0.8176100628930818</v>
      </c>
      <c r="H22" s="617">
        <f>H21/D21</f>
        <v>0.43396226415094341</v>
      </c>
      <c r="I22" s="619">
        <f>I21/D21</f>
        <v>0.38364779874213839</v>
      </c>
      <c r="J22" s="618">
        <f>J21/D21</f>
        <v>1.2578616352201259E-2</v>
      </c>
      <c r="K22" s="620">
        <f>K21/D21</f>
        <v>3.7735849056603772E-2</v>
      </c>
      <c r="L22" s="621">
        <f>L21/D21</f>
        <v>5.6603773584905662E-2</v>
      </c>
      <c r="N22" s="65">
        <f t="shared" si="1"/>
        <v>1</v>
      </c>
      <c r="O22" s="116">
        <f t="shared" ref="O22" si="12">1-N22</f>
        <v>0</v>
      </c>
    </row>
    <row r="23" spans="2:15" ht="21.75" customHeight="1" thickTop="1" x14ac:dyDescent="0.2">
      <c r="B23" s="66" t="s">
        <v>355</v>
      </c>
      <c r="C23" s="96" t="s">
        <v>220</v>
      </c>
      <c r="D23" s="436">
        <v>87</v>
      </c>
      <c r="E23" s="603">
        <v>3</v>
      </c>
      <c r="F23" s="604">
        <v>4</v>
      </c>
      <c r="G23" s="384">
        <f>H23+I23</f>
        <v>70</v>
      </c>
      <c r="H23" s="604">
        <v>33</v>
      </c>
      <c r="I23" s="384">
        <v>37</v>
      </c>
      <c r="J23" s="606">
        <v>1</v>
      </c>
      <c r="K23" s="606">
        <v>3</v>
      </c>
      <c r="L23" s="607">
        <v>6</v>
      </c>
      <c r="N23" s="112">
        <f t="shared" si="1"/>
        <v>87</v>
      </c>
      <c r="O23" s="116">
        <f t="shared" ref="O23" si="13">D23-N23</f>
        <v>0</v>
      </c>
    </row>
    <row r="24" spans="2:15" ht="21.75" customHeight="1" x14ac:dyDescent="0.2">
      <c r="B24" s="72"/>
      <c r="C24" s="97"/>
      <c r="D24" s="441"/>
      <c r="E24" s="597">
        <f>E23/D23</f>
        <v>3.4482758620689655E-2</v>
      </c>
      <c r="F24" s="598">
        <f>F23/D23</f>
        <v>4.5977011494252873E-2</v>
      </c>
      <c r="G24" s="599">
        <f>G23/D23</f>
        <v>0.8045977011494253</v>
      </c>
      <c r="H24" s="598">
        <f>H23/D23</f>
        <v>0.37931034482758619</v>
      </c>
      <c r="I24" s="600">
        <f>I23/D23</f>
        <v>0.42528735632183906</v>
      </c>
      <c r="J24" s="599">
        <f>J23/D23</f>
        <v>1.1494252873563218E-2</v>
      </c>
      <c r="K24" s="601">
        <f>K23/D23</f>
        <v>3.4482758620689655E-2</v>
      </c>
      <c r="L24" s="602">
        <f>L23/D23</f>
        <v>6.8965517241379309E-2</v>
      </c>
      <c r="N24" s="65">
        <f t="shared" si="1"/>
        <v>1</v>
      </c>
      <c r="O24" s="116">
        <f t="shared" ref="O24" si="14">1-N24</f>
        <v>0</v>
      </c>
    </row>
    <row r="25" spans="2:15" ht="21.75" customHeight="1" x14ac:dyDescent="0.2">
      <c r="B25" s="72"/>
      <c r="C25" s="98" t="s">
        <v>221</v>
      </c>
      <c r="D25" s="444">
        <v>178</v>
      </c>
      <c r="E25" s="596">
        <v>9</v>
      </c>
      <c r="F25" s="608">
        <v>8</v>
      </c>
      <c r="G25" s="401">
        <f>H25+I25</f>
        <v>144</v>
      </c>
      <c r="H25" s="608">
        <v>67</v>
      </c>
      <c r="I25" s="401">
        <v>77</v>
      </c>
      <c r="J25" s="550">
        <v>1</v>
      </c>
      <c r="K25" s="550">
        <v>4</v>
      </c>
      <c r="L25" s="609">
        <v>12</v>
      </c>
      <c r="N25" s="112">
        <f t="shared" si="1"/>
        <v>178</v>
      </c>
      <c r="O25" s="116">
        <f t="shared" ref="O25" si="15">D25-N25</f>
        <v>0</v>
      </c>
    </row>
    <row r="26" spans="2:15" ht="21.75" customHeight="1" x14ac:dyDescent="0.2">
      <c r="B26" s="72"/>
      <c r="C26" s="98"/>
      <c r="D26" s="441"/>
      <c r="E26" s="597">
        <f>E25/D25</f>
        <v>5.0561797752808987E-2</v>
      </c>
      <c r="F26" s="598">
        <f>F25/D25</f>
        <v>4.49438202247191E-2</v>
      </c>
      <c r="G26" s="599">
        <f>G25/D25</f>
        <v>0.8089887640449438</v>
      </c>
      <c r="H26" s="598">
        <f>H25/D25</f>
        <v>0.37640449438202245</v>
      </c>
      <c r="I26" s="600">
        <f>I25/D25</f>
        <v>0.43258426966292135</v>
      </c>
      <c r="J26" s="599">
        <f>J25/D25</f>
        <v>5.6179775280898875E-3</v>
      </c>
      <c r="K26" s="601">
        <f>K25/D25</f>
        <v>2.247191011235955E-2</v>
      </c>
      <c r="L26" s="602">
        <f>L25/D25</f>
        <v>6.741573033707865E-2</v>
      </c>
      <c r="N26" s="65">
        <f t="shared" si="1"/>
        <v>1</v>
      </c>
      <c r="O26" s="116">
        <f t="shared" ref="O26" si="16">1-N26</f>
        <v>0</v>
      </c>
    </row>
    <row r="27" spans="2:15" ht="21.75" customHeight="1" x14ac:dyDescent="0.2">
      <c r="B27" s="72"/>
      <c r="C27" s="98" t="s">
        <v>222</v>
      </c>
      <c r="D27" s="437">
        <v>53</v>
      </c>
      <c r="E27" s="596">
        <v>1</v>
      </c>
      <c r="F27" s="608">
        <v>1</v>
      </c>
      <c r="G27" s="401">
        <f>H27+I27</f>
        <v>48</v>
      </c>
      <c r="H27" s="608">
        <v>17</v>
      </c>
      <c r="I27" s="401">
        <v>31</v>
      </c>
      <c r="J27" s="550">
        <v>0</v>
      </c>
      <c r="K27" s="550">
        <v>3</v>
      </c>
      <c r="L27" s="609">
        <v>0</v>
      </c>
      <c r="N27" s="112">
        <f t="shared" si="1"/>
        <v>53</v>
      </c>
      <c r="O27" s="116">
        <f t="shared" ref="O27" si="17">D27-N27</f>
        <v>0</v>
      </c>
    </row>
    <row r="28" spans="2:15" ht="21.75" customHeight="1" x14ac:dyDescent="0.2">
      <c r="B28" s="72"/>
      <c r="C28" s="98"/>
      <c r="D28" s="441"/>
      <c r="E28" s="597">
        <f>E27/D27</f>
        <v>1.8867924528301886E-2</v>
      </c>
      <c r="F28" s="598">
        <f>F27/D27</f>
        <v>1.8867924528301886E-2</v>
      </c>
      <c r="G28" s="599">
        <f>G27/D27</f>
        <v>0.90566037735849059</v>
      </c>
      <c r="H28" s="598">
        <f>H27/D27</f>
        <v>0.32075471698113206</v>
      </c>
      <c r="I28" s="600">
        <f>I27/D27</f>
        <v>0.58490566037735847</v>
      </c>
      <c r="J28" s="599">
        <f>J27/D27</f>
        <v>0</v>
      </c>
      <c r="K28" s="601">
        <f>K27/D27</f>
        <v>5.6603773584905662E-2</v>
      </c>
      <c r="L28" s="602">
        <f>L27/D27</f>
        <v>0</v>
      </c>
      <c r="N28" s="65">
        <f t="shared" si="1"/>
        <v>1</v>
      </c>
      <c r="O28" s="116">
        <f t="shared" ref="O28" si="18">1-N28</f>
        <v>0</v>
      </c>
    </row>
    <row r="29" spans="2:15" ht="21.75" customHeight="1" x14ac:dyDescent="0.2">
      <c r="B29" s="72"/>
      <c r="C29" s="98" t="s">
        <v>223</v>
      </c>
      <c r="D29" s="437">
        <v>26</v>
      </c>
      <c r="E29" s="596">
        <v>0</v>
      </c>
      <c r="F29" s="608">
        <v>3</v>
      </c>
      <c r="G29" s="401">
        <f>H29+I29</f>
        <v>20</v>
      </c>
      <c r="H29" s="401">
        <v>5</v>
      </c>
      <c r="I29" s="401">
        <v>15</v>
      </c>
      <c r="J29" s="550">
        <v>1</v>
      </c>
      <c r="K29" s="550">
        <v>2</v>
      </c>
      <c r="L29" s="609">
        <v>0</v>
      </c>
      <c r="N29" s="112">
        <f t="shared" si="1"/>
        <v>26</v>
      </c>
      <c r="O29" s="116">
        <f t="shared" ref="O29" si="19">D29-N29</f>
        <v>0</v>
      </c>
    </row>
    <row r="30" spans="2:15" ht="21.75" customHeight="1" x14ac:dyDescent="0.2">
      <c r="B30" s="72"/>
      <c r="C30" s="98"/>
      <c r="D30" s="441"/>
      <c r="E30" s="597">
        <f>E29/D29</f>
        <v>0</v>
      </c>
      <c r="F30" s="598">
        <f>F29/D29</f>
        <v>0.11538461538461539</v>
      </c>
      <c r="G30" s="599">
        <f>G29/D29</f>
        <v>0.76923076923076927</v>
      </c>
      <c r="H30" s="598">
        <f>H29/D29</f>
        <v>0.19230769230769232</v>
      </c>
      <c r="I30" s="600">
        <f>I29/D29</f>
        <v>0.57692307692307687</v>
      </c>
      <c r="J30" s="599">
        <f>J29/D29</f>
        <v>3.8461538461538464E-2</v>
      </c>
      <c r="K30" s="601">
        <f>K29/D29</f>
        <v>7.6923076923076927E-2</v>
      </c>
      <c r="L30" s="602">
        <f>L29/D29</f>
        <v>0</v>
      </c>
      <c r="N30" s="65">
        <f t="shared" si="1"/>
        <v>1</v>
      </c>
      <c r="O30" s="116">
        <f t="shared" ref="O30" si="20">1-N30</f>
        <v>0</v>
      </c>
    </row>
    <row r="31" spans="2:15" ht="21.75" customHeight="1" x14ac:dyDescent="0.2">
      <c r="B31" s="72"/>
      <c r="C31" s="98" t="s">
        <v>224</v>
      </c>
      <c r="D31" s="437">
        <v>31</v>
      </c>
      <c r="E31" s="596">
        <v>1</v>
      </c>
      <c r="F31" s="608">
        <v>0</v>
      </c>
      <c r="G31" s="401">
        <f>H31+I31</f>
        <v>30</v>
      </c>
      <c r="H31" s="401">
        <v>12</v>
      </c>
      <c r="I31" s="401">
        <v>18</v>
      </c>
      <c r="J31" s="401">
        <v>0</v>
      </c>
      <c r="K31" s="401">
        <v>0</v>
      </c>
      <c r="L31" s="365">
        <v>0</v>
      </c>
      <c r="N31" s="112">
        <f t="shared" si="1"/>
        <v>31</v>
      </c>
      <c r="O31" s="116">
        <f t="shared" ref="O31" si="21">D31-N31</f>
        <v>0</v>
      </c>
    </row>
    <row r="32" spans="2:15" ht="21.75" customHeight="1" x14ac:dyDescent="0.2">
      <c r="B32" s="72"/>
      <c r="C32" s="98"/>
      <c r="D32" s="441"/>
      <c r="E32" s="597">
        <f>E31/D31</f>
        <v>3.2258064516129031E-2</v>
      </c>
      <c r="F32" s="598">
        <f>F31/D31</f>
        <v>0</v>
      </c>
      <c r="G32" s="599">
        <f>G31/D31</f>
        <v>0.967741935483871</v>
      </c>
      <c r="H32" s="598">
        <f>H31/D31</f>
        <v>0.38709677419354838</v>
      </c>
      <c r="I32" s="600">
        <f>I31/D31</f>
        <v>0.58064516129032262</v>
      </c>
      <c r="J32" s="599">
        <f>J31/D31</f>
        <v>0</v>
      </c>
      <c r="K32" s="601">
        <f>K31/D31</f>
        <v>0</v>
      </c>
      <c r="L32" s="602">
        <f>L31/D31</f>
        <v>0</v>
      </c>
      <c r="N32" s="65">
        <f t="shared" si="1"/>
        <v>1</v>
      </c>
      <c r="O32" s="116">
        <f t="shared" ref="O32" si="22">1-N32</f>
        <v>0</v>
      </c>
    </row>
    <row r="33" spans="2:15" ht="21.75" customHeight="1" x14ac:dyDescent="0.2">
      <c r="B33" s="72"/>
      <c r="C33" s="98" t="s">
        <v>225</v>
      </c>
      <c r="D33" s="444">
        <v>26</v>
      </c>
      <c r="E33" s="596">
        <v>0</v>
      </c>
      <c r="F33" s="608">
        <v>0</v>
      </c>
      <c r="G33" s="401">
        <f>H33+I33</f>
        <v>25</v>
      </c>
      <c r="H33" s="401">
        <v>13</v>
      </c>
      <c r="I33" s="401">
        <v>12</v>
      </c>
      <c r="J33" s="401">
        <v>1</v>
      </c>
      <c r="K33" s="401">
        <v>0</v>
      </c>
      <c r="L33" s="365">
        <v>0</v>
      </c>
      <c r="N33" s="112">
        <f t="shared" si="1"/>
        <v>26</v>
      </c>
      <c r="O33" s="116">
        <f t="shared" ref="O33" si="23">D33-N33</f>
        <v>0</v>
      </c>
    </row>
    <row r="34" spans="2:15" ht="21.75" customHeight="1" thickBot="1" x14ac:dyDescent="0.25">
      <c r="B34" s="72"/>
      <c r="C34" s="99"/>
      <c r="D34" s="437"/>
      <c r="E34" s="597">
        <f>E33/D33</f>
        <v>0</v>
      </c>
      <c r="F34" s="598">
        <f>F33/D33</f>
        <v>0</v>
      </c>
      <c r="G34" s="599">
        <f>G33/D33</f>
        <v>0.96153846153846156</v>
      </c>
      <c r="H34" s="598">
        <f>H33/D33</f>
        <v>0.5</v>
      </c>
      <c r="I34" s="599">
        <f>I33/D33</f>
        <v>0.46153846153846156</v>
      </c>
      <c r="J34" s="601">
        <f>J33/D33</f>
        <v>3.8461538461538464E-2</v>
      </c>
      <c r="K34" s="601">
        <f>K33/D33</f>
        <v>0</v>
      </c>
      <c r="L34" s="602">
        <f>L33/D33</f>
        <v>0</v>
      </c>
      <c r="N34" s="65">
        <f t="shared" si="1"/>
        <v>1</v>
      </c>
      <c r="O34" s="116">
        <f t="shared" ref="O34" si="24">1-N34</f>
        <v>0</v>
      </c>
    </row>
    <row r="35" spans="2:15" ht="21.75" customHeight="1" thickTop="1" x14ac:dyDescent="0.2">
      <c r="B35" s="72"/>
      <c r="C35" s="490" t="s">
        <v>226</v>
      </c>
      <c r="D35" s="71">
        <f>D25+D27+D29+D31</f>
        <v>288</v>
      </c>
      <c r="E35" s="622">
        <f t="shared" ref="E35:L35" si="25">E25+E27+E29+E31</f>
        <v>11</v>
      </c>
      <c r="F35" s="493">
        <f t="shared" si="25"/>
        <v>12</v>
      </c>
      <c r="G35" s="493">
        <f t="shared" si="25"/>
        <v>242</v>
      </c>
      <c r="H35" s="493">
        <f t="shared" si="25"/>
        <v>101</v>
      </c>
      <c r="I35" s="493">
        <f t="shared" si="25"/>
        <v>141</v>
      </c>
      <c r="J35" s="493">
        <f t="shared" si="25"/>
        <v>2</v>
      </c>
      <c r="K35" s="493">
        <f t="shared" si="25"/>
        <v>9</v>
      </c>
      <c r="L35" s="494">
        <f t="shared" si="25"/>
        <v>12</v>
      </c>
      <c r="N35" s="112">
        <f t="shared" si="1"/>
        <v>288</v>
      </c>
      <c r="O35" s="116">
        <f t="shared" ref="O35" si="26">D35-N35</f>
        <v>0</v>
      </c>
    </row>
    <row r="36" spans="2:15" ht="21.75" customHeight="1" x14ac:dyDescent="0.2">
      <c r="B36" s="72"/>
      <c r="C36" s="102" t="s">
        <v>227</v>
      </c>
      <c r="D36" s="441"/>
      <c r="E36" s="597">
        <f>E35/D35</f>
        <v>3.8194444444444448E-2</v>
      </c>
      <c r="F36" s="598">
        <f>F35/D35</f>
        <v>4.1666666666666664E-2</v>
      </c>
      <c r="G36" s="599">
        <f>G35/D35</f>
        <v>0.84027777777777779</v>
      </c>
      <c r="H36" s="598">
        <f>H35/D35</f>
        <v>0.35069444444444442</v>
      </c>
      <c r="I36" s="600">
        <f>I35/D35</f>
        <v>0.48958333333333331</v>
      </c>
      <c r="J36" s="599">
        <f>J35/D35</f>
        <v>6.9444444444444441E-3</v>
      </c>
      <c r="K36" s="601">
        <f>K35/D35</f>
        <v>3.125E-2</v>
      </c>
      <c r="L36" s="602">
        <f>L35/D35</f>
        <v>4.1666666666666664E-2</v>
      </c>
      <c r="N36" s="65">
        <f t="shared" si="1"/>
        <v>0.99999999999999989</v>
      </c>
      <c r="O36" s="116">
        <f t="shared" ref="O36" si="27">1-N36</f>
        <v>0</v>
      </c>
    </row>
    <row r="37" spans="2:15" ht="21.75" customHeight="1" x14ac:dyDescent="0.2">
      <c r="B37" s="72"/>
      <c r="C37" s="101" t="s">
        <v>226</v>
      </c>
      <c r="D37" s="50">
        <f>D27+D29+D31+D33</f>
        <v>136</v>
      </c>
      <c r="E37" s="623">
        <f t="shared" ref="E37:L37" si="28">E29+E31+E33+E27</f>
        <v>2</v>
      </c>
      <c r="F37" s="518">
        <f t="shared" si="28"/>
        <v>4</v>
      </c>
      <c r="G37" s="498">
        <f t="shared" si="28"/>
        <v>123</v>
      </c>
      <c r="H37" s="518">
        <f t="shared" si="28"/>
        <v>47</v>
      </c>
      <c r="I37" s="498">
        <f t="shared" si="28"/>
        <v>76</v>
      </c>
      <c r="J37" s="498">
        <f t="shared" si="28"/>
        <v>2</v>
      </c>
      <c r="K37" s="498">
        <f t="shared" si="28"/>
        <v>5</v>
      </c>
      <c r="L37" s="499">
        <f t="shared" si="28"/>
        <v>0</v>
      </c>
      <c r="N37" s="112">
        <f t="shared" si="1"/>
        <v>136</v>
      </c>
      <c r="O37" s="116">
        <f t="shared" ref="O37" si="29">D37-N37</f>
        <v>0</v>
      </c>
    </row>
    <row r="38" spans="2:15" ht="21.75" customHeight="1" thickBot="1" x14ac:dyDescent="0.25">
      <c r="B38" s="105"/>
      <c r="C38" s="103" t="s">
        <v>228</v>
      </c>
      <c r="D38" s="441"/>
      <c r="E38" s="110">
        <f>E37/D37</f>
        <v>1.4705882352941176E-2</v>
      </c>
      <c r="F38" s="624">
        <f>F37/D37</f>
        <v>2.9411764705882353E-2</v>
      </c>
      <c r="G38" s="625">
        <f>G37/D37</f>
        <v>0.90441176470588236</v>
      </c>
      <c r="H38" s="624">
        <f>H37/D37</f>
        <v>0.34558823529411764</v>
      </c>
      <c r="I38" s="625">
        <f>I37/D37</f>
        <v>0.55882352941176472</v>
      </c>
      <c r="J38" s="626">
        <f>J37/D37</f>
        <v>1.4705882352941176E-2</v>
      </c>
      <c r="K38" s="626">
        <f>K37/D37</f>
        <v>3.6764705882352942E-2</v>
      </c>
      <c r="L38" s="627">
        <f>L37/D37</f>
        <v>0</v>
      </c>
      <c r="N38" s="65">
        <f t="shared" si="1"/>
        <v>0.99999999999999989</v>
      </c>
      <c r="O38" s="116">
        <f t="shared" ref="O38" si="30">1-N38</f>
        <v>0</v>
      </c>
    </row>
    <row r="40" spans="2:15" x14ac:dyDescent="0.2">
      <c r="B40" s="453" t="s">
        <v>357</v>
      </c>
      <c r="D40" s="112">
        <f>D23+D25+D27+D29+D31+D33</f>
        <v>401</v>
      </c>
      <c r="E40" s="112">
        <f t="shared" ref="E40:L40" si="31">E23+E25+E27+E29+E31+E33</f>
        <v>14</v>
      </c>
      <c r="F40" s="112">
        <f t="shared" si="31"/>
        <v>16</v>
      </c>
      <c r="G40" s="112">
        <f t="shared" si="31"/>
        <v>337</v>
      </c>
      <c r="H40" s="112">
        <f t="shared" si="31"/>
        <v>147</v>
      </c>
      <c r="I40" s="112">
        <f t="shared" si="31"/>
        <v>190</v>
      </c>
      <c r="J40" s="112">
        <f t="shared" si="31"/>
        <v>4</v>
      </c>
      <c r="K40" s="112">
        <f t="shared" si="31"/>
        <v>12</v>
      </c>
      <c r="L40" s="112">
        <f t="shared" si="31"/>
        <v>18</v>
      </c>
    </row>
    <row r="41" spans="2:15" x14ac:dyDescent="0.2">
      <c r="B41" s="65" t="s">
        <v>399</v>
      </c>
      <c r="E41" s="113">
        <f>E40/D40</f>
        <v>3.4912718204488775E-2</v>
      </c>
      <c r="F41" s="113">
        <f>F40/D40</f>
        <v>3.9900249376558602E-2</v>
      </c>
      <c r="G41" s="113">
        <f>G40/D40</f>
        <v>0.84039900249376553</v>
      </c>
      <c r="H41" s="113">
        <f>H40/D40</f>
        <v>0.36658354114713215</v>
      </c>
      <c r="I41" s="113">
        <f>I40/D40</f>
        <v>0.47381546134663344</v>
      </c>
      <c r="J41" s="113">
        <f>J40/D40</f>
        <v>9.9750623441396506E-3</v>
      </c>
      <c r="K41" s="113">
        <f>K40/D40</f>
        <v>2.9925187032418952E-2</v>
      </c>
      <c r="L41" s="113">
        <f>L40/D40</f>
        <v>4.488778054862843E-2</v>
      </c>
    </row>
    <row r="42" spans="2:15" x14ac:dyDescent="0.2">
      <c r="B42" s="65"/>
      <c r="E42" s="113"/>
      <c r="F42" s="113"/>
      <c r="G42" s="113"/>
      <c r="H42" s="113"/>
      <c r="I42" s="113"/>
      <c r="J42" s="113"/>
      <c r="K42" s="113"/>
      <c r="L42" s="113"/>
    </row>
    <row r="43" spans="2:15" x14ac:dyDescent="0.2">
      <c r="B43" s="65" t="s">
        <v>267</v>
      </c>
      <c r="D43" s="628">
        <f>D35+D33+D23</f>
        <v>401</v>
      </c>
      <c r="E43" s="628">
        <f t="shared" ref="E43:L43" si="32">E35+E33+E23</f>
        <v>14</v>
      </c>
      <c r="F43" s="628">
        <f t="shared" si="32"/>
        <v>16</v>
      </c>
      <c r="G43" s="628">
        <f t="shared" si="32"/>
        <v>337</v>
      </c>
      <c r="H43" s="628">
        <f t="shared" si="32"/>
        <v>147</v>
      </c>
      <c r="I43" s="628">
        <f t="shared" si="32"/>
        <v>190</v>
      </c>
      <c r="J43" s="628">
        <f t="shared" si="32"/>
        <v>4</v>
      </c>
      <c r="K43" s="628">
        <f t="shared" si="32"/>
        <v>12</v>
      </c>
      <c r="L43" s="628">
        <f t="shared" si="32"/>
        <v>18</v>
      </c>
    </row>
    <row r="44" spans="2:15" x14ac:dyDescent="0.2">
      <c r="B44" s="65"/>
      <c r="D44" s="628">
        <f>D37+D23+D25</f>
        <v>401</v>
      </c>
      <c r="E44" s="628">
        <f t="shared" ref="E44:L44" si="33">E37+E23+E25</f>
        <v>14</v>
      </c>
      <c r="F44" s="628">
        <f t="shared" si="33"/>
        <v>16</v>
      </c>
      <c r="G44" s="628">
        <f t="shared" si="33"/>
        <v>337</v>
      </c>
      <c r="H44" s="628">
        <f t="shared" si="33"/>
        <v>147</v>
      </c>
      <c r="I44" s="628">
        <f t="shared" si="33"/>
        <v>190</v>
      </c>
      <c r="J44" s="628">
        <f t="shared" si="33"/>
        <v>4</v>
      </c>
      <c r="K44" s="628">
        <f t="shared" si="33"/>
        <v>12</v>
      </c>
      <c r="L44" s="628">
        <f t="shared" si="33"/>
        <v>18</v>
      </c>
    </row>
    <row r="45" spans="2:15" x14ac:dyDescent="0.2">
      <c r="E45" s="113"/>
      <c r="F45" s="113"/>
      <c r="G45" s="113"/>
      <c r="H45" s="113"/>
      <c r="I45" s="113"/>
      <c r="J45" s="113"/>
      <c r="K45" s="113"/>
      <c r="L45" s="113"/>
    </row>
    <row r="46" spans="2:15" s="323" customFormat="1" x14ac:dyDescent="0.2">
      <c r="B46" s="424" t="s">
        <v>268</v>
      </c>
      <c r="C46" s="424"/>
      <c r="D46" s="424">
        <f>D9-D40</f>
        <v>0</v>
      </c>
      <c r="E46" s="424">
        <f t="shared" ref="E46:L47" si="34">E9-E40</f>
        <v>0</v>
      </c>
      <c r="F46" s="424">
        <f t="shared" si="34"/>
        <v>0</v>
      </c>
      <c r="G46" s="424">
        <f t="shared" si="34"/>
        <v>0</v>
      </c>
      <c r="H46" s="424">
        <f t="shared" si="34"/>
        <v>0</v>
      </c>
      <c r="I46" s="424">
        <f t="shared" si="34"/>
        <v>0</v>
      </c>
      <c r="J46" s="424">
        <f t="shared" si="34"/>
        <v>0</v>
      </c>
      <c r="K46" s="424">
        <f t="shared" si="34"/>
        <v>0</v>
      </c>
      <c r="L46" s="424">
        <f t="shared" si="34"/>
        <v>0</v>
      </c>
      <c r="O46" s="587"/>
    </row>
    <row r="47" spans="2:15" s="323" customFormat="1" x14ac:dyDescent="0.2">
      <c r="B47" s="424"/>
      <c r="C47" s="424"/>
      <c r="D47" s="424"/>
      <c r="E47" s="424">
        <f>E10-E41</f>
        <v>0</v>
      </c>
      <c r="F47" s="424">
        <f t="shared" si="34"/>
        <v>0</v>
      </c>
      <c r="G47" s="424">
        <f t="shared" si="34"/>
        <v>0</v>
      </c>
      <c r="H47" s="424">
        <f t="shared" si="34"/>
        <v>0</v>
      </c>
      <c r="I47" s="424">
        <f t="shared" si="34"/>
        <v>0</v>
      </c>
      <c r="J47" s="424">
        <f t="shared" si="34"/>
        <v>0</v>
      </c>
      <c r="K47" s="424">
        <f t="shared" si="34"/>
        <v>0</v>
      </c>
      <c r="L47" s="424">
        <f t="shared" si="34"/>
        <v>0</v>
      </c>
      <c r="O47" s="587"/>
    </row>
    <row r="48" spans="2:15" x14ac:dyDescent="0.2">
      <c r="B48" s="342"/>
      <c r="C48" s="342"/>
      <c r="D48" s="342"/>
      <c r="E48" s="342"/>
      <c r="F48" s="342"/>
      <c r="G48" s="342"/>
      <c r="H48" s="342"/>
      <c r="I48" s="342"/>
      <c r="J48" s="342"/>
      <c r="K48" s="342"/>
      <c r="L48" s="342"/>
    </row>
    <row r="49" spans="2:12" s="323" customFormat="1" x14ac:dyDescent="0.2">
      <c r="B49" s="424"/>
      <c r="C49" s="424"/>
      <c r="D49" s="424">
        <f>D43-D40</f>
        <v>0</v>
      </c>
      <c r="E49" s="424">
        <f t="shared" ref="E49:L49" si="35">E43-E40</f>
        <v>0</v>
      </c>
      <c r="F49" s="424">
        <f t="shared" si="35"/>
        <v>0</v>
      </c>
      <c r="G49" s="424">
        <f t="shared" si="35"/>
        <v>0</v>
      </c>
      <c r="H49" s="424">
        <f t="shared" si="35"/>
        <v>0</v>
      </c>
      <c r="I49" s="424">
        <f t="shared" si="35"/>
        <v>0</v>
      </c>
      <c r="J49" s="424">
        <f t="shared" si="35"/>
        <v>0</v>
      </c>
      <c r="K49" s="424">
        <f t="shared" si="35"/>
        <v>0</v>
      </c>
      <c r="L49" s="424">
        <f t="shared" si="35"/>
        <v>0</v>
      </c>
    </row>
    <row r="50" spans="2:12" s="323" customFormat="1" x14ac:dyDescent="0.2">
      <c r="B50" s="424"/>
      <c r="C50" s="424"/>
      <c r="D50" s="424">
        <f>D44-D40</f>
        <v>0</v>
      </c>
      <c r="E50" s="424">
        <f t="shared" ref="E50:L50" si="36">E44-E40</f>
        <v>0</v>
      </c>
      <c r="F50" s="424">
        <f t="shared" si="36"/>
        <v>0</v>
      </c>
      <c r="G50" s="424">
        <f t="shared" si="36"/>
        <v>0</v>
      </c>
      <c r="H50" s="424">
        <f t="shared" si="36"/>
        <v>0</v>
      </c>
      <c r="I50" s="424">
        <f t="shared" si="36"/>
        <v>0</v>
      </c>
      <c r="J50" s="424">
        <f t="shared" si="36"/>
        <v>0</v>
      </c>
      <c r="K50" s="424">
        <f t="shared" si="36"/>
        <v>0</v>
      </c>
      <c r="L50" s="424">
        <f t="shared" si="36"/>
        <v>0</v>
      </c>
    </row>
  </sheetData>
  <mergeCells count="23">
    <mergeCell ref="B23:B38"/>
    <mergeCell ref="C23:C24"/>
    <mergeCell ref="C25:C26"/>
    <mergeCell ref="C27:C28"/>
    <mergeCell ref="C29:C30"/>
    <mergeCell ref="C31:C32"/>
    <mergeCell ref="C33:C34"/>
    <mergeCell ref="K7:K8"/>
    <mergeCell ref="L7:L8"/>
    <mergeCell ref="B9:C10"/>
    <mergeCell ref="B11:B22"/>
    <mergeCell ref="C11:C12"/>
    <mergeCell ref="C13:C14"/>
    <mergeCell ref="C15:C16"/>
    <mergeCell ref="C17:C18"/>
    <mergeCell ref="C19:C20"/>
    <mergeCell ref="C21:C22"/>
    <mergeCell ref="B7:C8"/>
    <mergeCell ref="D7:D8"/>
    <mergeCell ref="E7:E8"/>
    <mergeCell ref="F7:F8"/>
    <mergeCell ref="G7:G8"/>
    <mergeCell ref="J7:J8"/>
  </mergeCells>
  <phoneticPr fontId="3"/>
  <pageMargins left="0.78" right="0.46" top="0.85" bottom="0.47244094488188981" header="0.51181102362204722" footer="0.19685039370078741"/>
  <pageSetup paperSize="9" scale="8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EBECC-3195-426E-A05F-0796DE64C931}">
  <sheetPr>
    <tabColor rgb="FF92D050"/>
  </sheetPr>
  <dimension ref="B2:H25"/>
  <sheetViews>
    <sheetView view="pageBreakPreview" zoomScaleNormal="100" zoomScaleSheetLayoutView="100" workbookViewId="0"/>
  </sheetViews>
  <sheetFormatPr defaultColWidth="9" defaultRowHeight="13.2" x14ac:dyDescent="0.2"/>
  <cols>
    <col min="2" max="2" width="7.33203125" customWidth="1"/>
    <col min="3" max="3" width="18.33203125" customWidth="1"/>
    <col min="4" max="5" width="26.33203125" customWidth="1"/>
  </cols>
  <sheetData>
    <row r="2" spans="2:5" ht="14.4" x14ac:dyDescent="0.2">
      <c r="B2" s="11" t="s">
        <v>409</v>
      </c>
    </row>
    <row r="4" spans="2:5" ht="13.8" thickBot="1" x14ac:dyDescent="0.25">
      <c r="B4" s="12" t="s">
        <v>380</v>
      </c>
      <c r="C4" s="12"/>
      <c r="D4" s="12"/>
      <c r="E4" s="13" t="s">
        <v>410</v>
      </c>
    </row>
    <row r="5" spans="2:5" ht="42" customHeight="1" x14ac:dyDescent="0.2">
      <c r="B5" s="344"/>
      <c r="C5" s="629"/>
      <c r="D5" s="630" t="s">
        <v>411</v>
      </c>
      <c r="E5" s="631"/>
    </row>
    <row r="6" spans="2:5" ht="42" customHeight="1" x14ac:dyDescent="0.2">
      <c r="B6" s="344"/>
      <c r="C6" s="629"/>
      <c r="D6" s="632" t="s">
        <v>324</v>
      </c>
      <c r="E6" s="633" t="s">
        <v>412</v>
      </c>
    </row>
    <row r="7" spans="2:5" ht="42" customHeight="1" thickBot="1" x14ac:dyDescent="0.25">
      <c r="B7" s="100" t="s">
        <v>301</v>
      </c>
      <c r="C7" s="634"/>
      <c r="D7" s="635">
        <f>SUM(D8:D13)</f>
        <v>326</v>
      </c>
      <c r="E7" s="636">
        <v>157.65</v>
      </c>
    </row>
    <row r="8" spans="2:5" ht="42" customHeight="1" thickTop="1" x14ac:dyDescent="0.2">
      <c r="B8" s="66" t="s">
        <v>384</v>
      </c>
      <c r="C8" s="637" t="s">
        <v>303</v>
      </c>
      <c r="D8" s="638">
        <v>38</v>
      </c>
      <c r="E8" s="639">
        <v>85.83</v>
      </c>
    </row>
    <row r="9" spans="2:5" ht="42" customHeight="1" x14ac:dyDescent="0.2">
      <c r="B9" s="72"/>
      <c r="C9" s="640" t="s">
        <v>304</v>
      </c>
      <c r="D9" s="641">
        <v>64</v>
      </c>
      <c r="E9" s="642">
        <v>154.37</v>
      </c>
    </row>
    <row r="10" spans="2:5" ht="42" customHeight="1" x14ac:dyDescent="0.2">
      <c r="B10" s="72"/>
      <c r="C10" s="643" t="s">
        <v>385</v>
      </c>
      <c r="D10" s="641">
        <v>23</v>
      </c>
      <c r="E10" s="642">
        <v>172.02</v>
      </c>
    </row>
    <row r="11" spans="2:5" ht="42" customHeight="1" x14ac:dyDescent="0.2">
      <c r="B11" s="72"/>
      <c r="C11" s="643" t="s">
        <v>306</v>
      </c>
      <c r="D11" s="641">
        <v>70</v>
      </c>
      <c r="E11" s="642">
        <v>192.96</v>
      </c>
    </row>
    <row r="12" spans="2:5" ht="42" customHeight="1" x14ac:dyDescent="0.2">
      <c r="B12" s="72"/>
      <c r="C12" s="640" t="s">
        <v>307</v>
      </c>
      <c r="D12" s="641">
        <v>7</v>
      </c>
      <c r="E12" s="642">
        <v>55.01</v>
      </c>
    </row>
    <row r="13" spans="2:5" ht="42" customHeight="1" thickBot="1" x14ac:dyDescent="0.25">
      <c r="B13" s="89"/>
      <c r="C13" s="644" t="s">
        <v>308</v>
      </c>
      <c r="D13" s="635">
        <v>124</v>
      </c>
      <c r="E13" s="636">
        <v>167.57</v>
      </c>
    </row>
    <row r="14" spans="2:5" ht="42" customHeight="1" thickTop="1" x14ac:dyDescent="0.2">
      <c r="B14" s="72" t="s">
        <v>355</v>
      </c>
      <c r="C14" s="645" t="s">
        <v>386</v>
      </c>
      <c r="D14" s="646">
        <v>59</v>
      </c>
      <c r="E14" s="647">
        <v>199.82</v>
      </c>
    </row>
    <row r="15" spans="2:5" ht="42" customHeight="1" x14ac:dyDescent="0.2">
      <c r="B15" s="72"/>
      <c r="C15" s="640" t="s">
        <v>387</v>
      </c>
      <c r="D15" s="641">
        <v>138</v>
      </c>
      <c r="E15" s="648">
        <v>160.33000000000001</v>
      </c>
    </row>
    <row r="16" spans="2:5" ht="42" customHeight="1" x14ac:dyDescent="0.2">
      <c r="B16" s="72"/>
      <c r="C16" s="640" t="s">
        <v>388</v>
      </c>
      <c r="D16" s="641">
        <v>49</v>
      </c>
      <c r="E16" s="648">
        <v>146.32</v>
      </c>
    </row>
    <row r="17" spans="2:8" ht="42" customHeight="1" x14ac:dyDescent="0.2">
      <c r="B17" s="72"/>
      <c r="C17" s="640" t="s">
        <v>389</v>
      </c>
      <c r="D17" s="641">
        <v>24</v>
      </c>
      <c r="E17" s="648">
        <v>196.47</v>
      </c>
      <c r="H17" s="649"/>
    </row>
    <row r="18" spans="2:8" ht="42" customHeight="1" x14ac:dyDescent="0.2">
      <c r="B18" s="72"/>
      <c r="C18" s="640" t="s">
        <v>390</v>
      </c>
      <c r="D18" s="641">
        <v>30</v>
      </c>
      <c r="E18" s="648">
        <v>69.86</v>
      </c>
    </row>
    <row r="19" spans="2:8" ht="42" customHeight="1" thickBot="1" x14ac:dyDescent="0.25">
      <c r="B19" s="72"/>
      <c r="C19" s="644" t="s">
        <v>391</v>
      </c>
      <c r="D19" s="635">
        <v>26</v>
      </c>
      <c r="E19" s="650">
        <v>134.54</v>
      </c>
    </row>
    <row r="20" spans="2:8" ht="42" customHeight="1" thickTop="1" x14ac:dyDescent="0.2">
      <c r="B20" s="72"/>
      <c r="C20" s="651" t="s">
        <v>392</v>
      </c>
      <c r="D20" s="641">
        <f>D15+D16+D17+D18</f>
        <v>241</v>
      </c>
      <c r="E20" s="642">
        <v>143.24</v>
      </c>
    </row>
    <row r="21" spans="2:8" ht="42" customHeight="1" thickBot="1" x14ac:dyDescent="0.25">
      <c r="B21" s="105"/>
      <c r="C21" s="652" t="s">
        <v>393</v>
      </c>
      <c r="D21" s="653">
        <f>D16+D17+D18+D19</f>
        <v>129</v>
      </c>
      <c r="E21" s="654">
        <v>136.80000000000001</v>
      </c>
    </row>
    <row r="23" spans="2:8" x14ac:dyDescent="0.2">
      <c r="B23" s="453" t="s">
        <v>357</v>
      </c>
      <c r="D23" s="548">
        <f>SUM(D14:D19)</f>
        <v>326</v>
      </c>
      <c r="E23" s="655"/>
    </row>
    <row r="24" spans="2:8" x14ac:dyDescent="0.2">
      <c r="B24" t="s">
        <v>267</v>
      </c>
      <c r="D24" s="548">
        <f>D20+D19+D14</f>
        <v>326</v>
      </c>
    </row>
    <row r="25" spans="2:8" x14ac:dyDescent="0.2">
      <c r="D25" s="548">
        <f>D21+D15+D14</f>
        <v>326</v>
      </c>
    </row>
  </sheetData>
  <mergeCells count="5">
    <mergeCell ref="B5:C6"/>
    <mergeCell ref="D5:E5"/>
    <mergeCell ref="B7:C7"/>
    <mergeCell ref="B8:B13"/>
    <mergeCell ref="B14:B21"/>
  </mergeCells>
  <phoneticPr fontId="3"/>
  <pageMargins left="1.05"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0B27A-372F-4321-954E-5A0D0F4B05F4}">
  <sheetPr>
    <tabColor rgb="FF92D050"/>
    <pageSetUpPr fitToPage="1"/>
  </sheetPr>
  <dimension ref="A2:AL99"/>
  <sheetViews>
    <sheetView view="pageBreakPreview" zoomScaleNormal="100" zoomScaleSheetLayoutView="100" workbookViewId="0"/>
  </sheetViews>
  <sheetFormatPr defaultColWidth="9" defaultRowHeight="13.2" x14ac:dyDescent="0.2"/>
  <cols>
    <col min="1" max="1" width="8.6640625" style="342" customWidth="1"/>
    <col min="2" max="2" width="4.6640625" style="342" customWidth="1"/>
    <col min="3" max="3" width="16" style="12" customWidth="1"/>
    <col min="4" max="6" width="9.33203125" style="12" customWidth="1"/>
    <col min="7" max="7" width="9.88671875" style="12" customWidth="1"/>
    <col min="8" max="19" width="9.33203125" style="12" customWidth="1"/>
    <col min="20" max="25" width="8.6640625" style="12" customWidth="1"/>
    <col min="26" max="45" width="4.6640625" style="12" customWidth="1"/>
    <col min="46" max="16384" width="9" style="12"/>
  </cols>
  <sheetData>
    <row r="2" spans="2:38" ht="14.4" x14ac:dyDescent="0.2">
      <c r="B2" s="11" t="s">
        <v>413</v>
      </c>
    </row>
    <row r="3" spans="2:38" x14ac:dyDescent="0.2">
      <c r="B3" s="12"/>
      <c r="K3" s="14"/>
      <c r="L3" s="14"/>
      <c r="N3" s="14" t="s">
        <v>196</v>
      </c>
    </row>
    <row r="4" spans="2:38" x14ac:dyDescent="0.2">
      <c r="B4" s="12"/>
      <c r="K4" s="14"/>
      <c r="L4" s="14"/>
      <c r="N4" s="14" t="s">
        <v>344</v>
      </c>
    </row>
    <row r="5" spans="2:38" x14ac:dyDescent="0.2">
      <c r="B5" s="12"/>
      <c r="K5" s="14"/>
      <c r="L5" s="14"/>
      <c r="N5" s="14" t="s">
        <v>414</v>
      </c>
    </row>
    <row r="6" spans="2:38" ht="6.75" customHeight="1" x14ac:dyDescent="0.2">
      <c r="B6" s="12"/>
      <c r="I6" s="656"/>
    </row>
    <row r="7" spans="2:38" ht="15" thickBot="1" x14ac:dyDescent="0.25">
      <c r="B7" s="11" t="s">
        <v>380</v>
      </c>
      <c r="R7" s="13"/>
      <c r="S7" s="13" t="s">
        <v>415</v>
      </c>
    </row>
    <row r="8" spans="2:38" ht="15" customHeight="1" x14ac:dyDescent="0.2">
      <c r="B8" s="344"/>
      <c r="C8" s="344"/>
      <c r="D8" s="82" t="s">
        <v>294</v>
      </c>
      <c r="E8" s="657" t="s">
        <v>416</v>
      </c>
      <c r="F8" s="658"/>
      <c r="G8" s="658"/>
      <c r="H8" s="658"/>
      <c r="I8" s="659"/>
      <c r="J8" s="659"/>
      <c r="K8" s="659"/>
      <c r="L8" s="659"/>
      <c r="M8" s="658"/>
      <c r="N8" s="658"/>
      <c r="O8" s="658"/>
      <c r="P8" s="658"/>
      <c r="Q8" s="660"/>
      <c r="R8" s="661" t="s">
        <v>352</v>
      </c>
      <c r="S8" s="661" t="s">
        <v>367</v>
      </c>
    </row>
    <row r="9" spans="2:38" ht="15" customHeight="1" x14ac:dyDescent="0.2">
      <c r="B9" s="344"/>
      <c r="C9" s="344"/>
      <c r="D9" s="87"/>
      <c r="E9" s="662"/>
      <c r="F9" s="275" t="s">
        <v>417</v>
      </c>
      <c r="G9" s="275" t="s">
        <v>418</v>
      </c>
      <c r="H9" s="275" t="s">
        <v>419</v>
      </c>
      <c r="I9" s="275" t="s">
        <v>420</v>
      </c>
      <c r="J9" s="398" t="s">
        <v>421</v>
      </c>
      <c r="K9" s="398" t="s">
        <v>422</v>
      </c>
      <c r="L9" s="398" t="s">
        <v>423</v>
      </c>
      <c r="M9" s="275" t="s">
        <v>424</v>
      </c>
      <c r="N9" s="275" t="s">
        <v>425</v>
      </c>
      <c r="O9" s="275" t="s">
        <v>426</v>
      </c>
      <c r="P9" s="275" t="s">
        <v>427</v>
      </c>
      <c r="Q9" s="663" t="s">
        <v>428</v>
      </c>
      <c r="R9" s="664"/>
      <c r="S9" s="664"/>
    </row>
    <row r="10" spans="2:38" ht="10.5" customHeight="1" x14ac:dyDescent="0.2">
      <c r="B10" s="344"/>
      <c r="C10" s="344"/>
      <c r="D10" s="87"/>
      <c r="E10" s="662"/>
      <c r="F10" s="328"/>
      <c r="G10" s="328"/>
      <c r="H10" s="328"/>
      <c r="I10" s="328"/>
      <c r="J10" s="327"/>
      <c r="K10" s="327"/>
      <c r="L10" s="327"/>
      <c r="M10" s="328"/>
      <c r="N10" s="328"/>
      <c r="O10" s="328"/>
      <c r="P10" s="328"/>
      <c r="Q10" s="665"/>
      <c r="R10" s="664"/>
      <c r="S10" s="664"/>
    </row>
    <row r="11" spans="2:38" ht="134.25" customHeight="1" x14ac:dyDescent="0.2">
      <c r="B11" s="344"/>
      <c r="C11" s="344"/>
      <c r="D11" s="354"/>
      <c r="E11" s="666"/>
      <c r="F11" s="329"/>
      <c r="G11" s="329"/>
      <c r="H11" s="329"/>
      <c r="I11" s="329"/>
      <c r="J11" s="400"/>
      <c r="K11" s="400"/>
      <c r="L11" s="400"/>
      <c r="M11" s="329"/>
      <c r="N11" s="329"/>
      <c r="O11" s="329"/>
      <c r="P11" s="329"/>
      <c r="Q11" s="667"/>
      <c r="R11" s="668"/>
      <c r="S11" s="668"/>
      <c r="T11" s="12" t="s">
        <v>397</v>
      </c>
      <c r="U11" s="424" t="s">
        <v>398</v>
      </c>
      <c r="AL11" s="12" t="s">
        <v>300</v>
      </c>
    </row>
    <row r="12" spans="2:38" ht="20.25" customHeight="1" x14ac:dyDescent="0.2">
      <c r="B12" s="359" t="s">
        <v>301</v>
      </c>
      <c r="C12" s="432"/>
      <c r="D12" s="549">
        <v>401</v>
      </c>
      <c r="E12" s="563">
        <f>D12-R12-S12</f>
        <v>315</v>
      </c>
      <c r="F12" s="401">
        <f>F15+F18+F216+F21+F24+F27+F30</f>
        <v>201</v>
      </c>
      <c r="G12" s="401">
        <f t="shared" ref="G12:Q12" si="0">G15+G18+G216+G21+G24+G27+G30</f>
        <v>72</v>
      </c>
      <c r="H12" s="401">
        <f t="shared" si="0"/>
        <v>136</v>
      </c>
      <c r="I12" s="401">
        <f t="shared" si="0"/>
        <v>85</v>
      </c>
      <c r="J12" s="401">
        <f>J15+J18+J216+J21+J24+J27+J30</f>
        <v>89</v>
      </c>
      <c r="K12" s="401">
        <f t="shared" si="0"/>
        <v>26</v>
      </c>
      <c r="L12" s="401">
        <f t="shared" si="0"/>
        <v>10</v>
      </c>
      <c r="M12" s="401">
        <f t="shared" si="0"/>
        <v>29</v>
      </c>
      <c r="N12" s="401">
        <f t="shared" si="0"/>
        <v>32</v>
      </c>
      <c r="O12" s="401">
        <f t="shared" si="0"/>
        <v>33</v>
      </c>
      <c r="P12" s="401">
        <f t="shared" si="0"/>
        <v>1</v>
      </c>
      <c r="Q12" s="401">
        <f t="shared" si="0"/>
        <v>25</v>
      </c>
      <c r="R12" s="565">
        <v>64</v>
      </c>
      <c r="S12" s="565">
        <v>22</v>
      </c>
      <c r="T12" s="12">
        <f>SUM(E12,R12,S12)</f>
        <v>401</v>
      </c>
      <c r="U12" s="426">
        <f>T12-D12</f>
        <v>0</v>
      </c>
    </row>
    <row r="13" spans="2:38" ht="20.25" customHeight="1" x14ac:dyDescent="0.2">
      <c r="B13" s="366"/>
      <c r="C13" s="434"/>
      <c r="D13" s="669"/>
      <c r="E13" s="670">
        <f>E12/D12</f>
        <v>0.78553615960099754</v>
      </c>
      <c r="F13" s="371">
        <f>F12/D12</f>
        <v>0.50124688279301743</v>
      </c>
      <c r="G13" s="371">
        <f>G12/D12</f>
        <v>0.17955112219451372</v>
      </c>
      <c r="H13" s="371">
        <f>H12/D12</f>
        <v>0.33915211970074816</v>
      </c>
      <c r="I13" s="371">
        <f>I12/D12</f>
        <v>0.21197007481296759</v>
      </c>
      <c r="J13" s="371">
        <f>J12/D12</f>
        <v>0.22194513715710723</v>
      </c>
      <c r="K13" s="371">
        <f>K12/D12</f>
        <v>6.4837905236907731E-2</v>
      </c>
      <c r="L13" s="371">
        <f>L12/D12</f>
        <v>2.4937655860349128E-2</v>
      </c>
      <c r="M13" s="371">
        <f>M12/D12</f>
        <v>7.2319201995012475E-2</v>
      </c>
      <c r="N13" s="371">
        <f>N12/D12</f>
        <v>7.9800498753117205E-2</v>
      </c>
      <c r="O13" s="371">
        <f>O12/D12</f>
        <v>8.2294264339152115E-2</v>
      </c>
      <c r="P13" s="671">
        <f>P12/D12</f>
        <v>2.4937655860349127E-3</v>
      </c>
      <c r="Q13" s="372">
        <f>Q12/D12</f>
        <v>6.2344139650872821E-2</v>
      </c>
      <c r="R13" s="672">
        <f>R12/D12</f>
        <v>0.15960099750623441</v>
      </c>
      <c r="S13" s="672">
        <f>S12/D12</f>
        <v>5.4862842892768077E-2</v>
      </c>
      <c r="T13" s="65">
        <f>SUM(E13,R13,S13)</f>
        <v>1</v>
      </c>
      <c r="U13" s="426">
        <f>1-T13</f>
        <v>0</v>
      </c>
    </row>
    <row r="14" spans="2:38" ht="20.25" customHeight="1" thickBot="1" x14ac:dyDescent="0.25">
      <c r="B14" s="373"/>
      <c r="C14" s="673"/>
      <c r="D14" s="674"/>
      <c r="E14" s="675"/>
      <c r="F14" s="378">
        <f>F12/E12</f>
        <v>0.63809523809523805</v>
      </c>
      <c r="G14" s="378">
        <f>G12/E12</f>
        <v>0.22857142857142856</v>
      </c>
      <c r="H14" s="378">
        <f>H12/E12</f>
        <v>0.43174603174603177</v>
      </c>
      <c r="I14" s="378">
        <f>I12/E12</f>
        <v>0.26984126984126983</v>
      </c>
      <c r="J14" s="378">
        <f>J12/E12</f>
        <v>0.28253968253968254</v>
      </c>
      <c r="K14" s="378">
        <f>K12/E12</f>
        <v>8.2539682539682538E-2</v>
      </c>
      <c r="L14" s="378">
        <f>L12/E12</f>
        <v>3.1746031746031744E-2</v>
      </c>
      <c r="M14" s="378">
        <f>M12/E12</f>
        <v>9.2063492063492069E-2</v>
      </c>
      <c r="N14" s="378">
        <f>N12/E12</f>
        <v>0.10158730158730159</v>
      </c>
      <c r="O14" s="378">
        <f>O12/E12</f>
        <v>0.10476190476190476</v>
      </c>
      <c r="P14" s="618">
        <f>P12/E12</f>
        <v>3.1746031746031746E-3</v>
      </c>
      <c r="Q14" s="676">
        <f>Q12/E12</f>
        <v>7.9365079365079361E-2</v>
      </c>
      <c r="R14" s="677"/>
      <c r="S14" s="677"/>
      <c r="U14" s="342"/>
    </row>
    <row r="15" spans="2:38" ht="20.25" customHeight="1" thickTop="1" x14ac:dyDescent="0.2">
      <c r="B15" s="66" t="s">
        <v>302</v>
      </c>
      <c r="C15" s="380" t="s">
        <v>303</v>
      </c>
      <c r="D15" s="436">
        <v>45</v>
      </c>
      <c r="E15" s="570">
        <f>D15-R15-S15</f>
        <v>34</v>
      </c>
      <c r="F15" s="384">
        <v>26</v>
      </c>
      <c r="G15" s="384">
        <v>9</v>
      </c>
      <c r="H15" s="384">
        <v>12</v>
      </c>
      <c r="I15" s="384">
        <v>7</v>
      </c>
      <c r="J15" s="384">
        <v>12</v>
      </c>
      <c r="K15" s="384">
        <v>0</v>
      </c>
      <c r="L15" s="384">
        <v>0</v>
      </c>
      <c r="M15" s="384">
        <v>5</v>
      </c>
      <c r="N15" s="384">
        <v>2</v>
      </c>
      <c r="O15" s="384">
        <v>3</v>
      </c>
      <c r="P15" s="605">
        <v>0</v>
      </c>
      <c r="Q15" s="385">
        <v>2</v>
      </c>
      <c r="R15" s="572">
        <v>11</v>
      </c>
      <c r="S15" s="572">
        <v>0</v>
      </c>
      <c r="T15" s="12">
        <f>SUM(E15,R15,S15)</f>
        <v>45</v>
      </c>
      <c r="U15" s="426">
        <f t="shared" ref="U15" si="1">T15-D15</f>
        <v>0</v>
      </c>
    </row>
    <row r="16" spans="2:38" ht="20.25" customHeight="1" x14ac:dyDescent="0.2">
      <c r="B16" s="72"/>
      <c r="C16" s="87"/>
      <c r="D16" s="435"/>
      <c r="E16" s="670">
        <f>E15/D15</f>
        <v>0.75555555555555554</v>
      </c>
      <c r="F16" s="371">
        <f>F15/D15</f>
        <v>0.57777777777777772</v>
      </c>
      <c r="G16" s="371">
        <f>G15/D15</f>
        <v>0.2</v>
      </c>
      <c r="H16" s="371">
        <f>H15/D15</f>
        <v>0.26666666666666666</v>
      </c>
      <c r="I16" s="371">
        <f>I15/D15</f>
        <v>0.15555555555555556</v>
      </c>
      <c r="J16" s="371">
        <f>J15/D15</f>
        <v>0.26666666666666666</v>
      </c>
      <c r="K16" s="371">
        <f>K15/D15</f>
        <v>0</v>
      </c>
      <c r="L16" s="371">
        <f>L15/D15</f>
        <v>0</v>
      </c>
      <c r="M16" s="371">
        <f>M15/D15</f>
        <v>0.1111111111111111</v>
      </c>
      <c r="N16" s="371">
        <f>N15/D15</f>
        <v>4.4444444444444446E-2</v>
      </c>
      <c r="O16" s="371">
        <f>O15/D15</f>
        <v>6.6666666666666666E-2</v>
      </c>
      <c r="P16" s="371">
        <f>P15/D15</f>
        <v>0</v>
      </c>
      <c r="Q16" s="372">
        <f>Q15/D15</f>
        <v>4.4444444444444446E-2</v>
      </c>
      <c r="R16" s="672">
        <f>R15/D15</f>
        <v>0.24444444444444444</v>
      </c>
      <c r="S16" s="672">
        <f>S15/D15</f>
        <v>0</v>
      </c>
      <c r="T16" s="65">
        <f t="shared" ref="T16" si="2">SUM(E16,R16,S16)</f>
        <v>1</v>
      </c>
      <c r="U16" s="426">
        <f t="shared" ref="U16" si="3">1-T16</f>
        <v>0</v>
      </c>
    </row>
    <row r="17" spans="2:21" ht="20.25" customHeight="1" x14ac:dyDescent="0.2">
      <c r="B17" s="72"/>
      <c r="C17" s="354"/>
      <c r="D17" s="678"/>
      <c r="E17" s="679"/>
      <c r="F17" s="390">
        <f>F15/E15</f>
        <v>0.76470588235294112</v>
      </c>
      <c r="G17" s="390">
        <f>G15/E15</f>
        <v>0.26470588235294118</v>
      </c>
      <c r="H17" s="390">
        <f>H15/E15</f>
        <v>0.35294117647058826</v>
      </c>
      <c r="I17" s="390">
        <f>I15/E15</f>
        <v>0.20588235294117646</v>
      </c>
      <c r="J17" s="390">
        <f>J15/E15</f>
        <v>0.35294117647058826</v>
      </c>
      <c r="K17" s="390">
        <f>K15/E15</f>
        <v>0</v>
      </c>
      <c r="L17" s="390">
        <f>L15/E15</f>
        <v>0</v>
      </c>
      <c r="M17" s="390">
        <f>M15/E15</f>
        <v>0.14705882352941177</v>
      </c>
      <c r="N17" s="390">
        <f>N15/E15</f>
        <v>5.8823529411764705E-2</v>
      </c>
      <c r="O17" s="390">
        <f>O15/E15</f>
        <v>8.8235294117647065E-2</v>
      </c>
      <c r="P17" s="390">
        <f>P15/E15</f>
        <v>0</v>
      </c>
      <c r="Q17" s="391">
        <f>Q15/E15</f>
        <v>5.8823529411764705E-2</v>
      </c>
      <c r="R17" s="680"/>
      <c r="S17" s="680"/>
      <c r="U17" s="342"/>
    </row>
    <row r="18" spans="2:21" ht="20.25" customHeight="1" x14ac:dyDescent="0.2">
      <c r="B18" s="72"/>
      <c r="C18" s="82" t="s">
        <v>304</v>
      </c>
      <c r="D18" s="440">
        <v>75</v>
      </c>
      <c r="E18" s="576">
        <f>D18-R18-S18</f>
        <v>63</v>
      </c>
      <c r="F18" s="394">
        <v>42</v>
      </c>
      <c r="G18" s="394">
        <v>18</v>
      </c>
      <c r="H18" s="394">
        <v>34</v>
      </c>
      <c r="I18" s="394">
        <v>19</v>
      </c>
      <c r="J18" s="394">
        <v>10</v>
      </c>
      <c r="K18" s="394">
        <v>9</v>
      </c>
      <c r="L18" s="394">
        <v>4</v>
      </c>
      <c r="M18" s="394">
        <v>7</v>
      </c>
      <c r="N18" s="394">
        <v>13</v>
      </c>
      <c r="O18" s="394">
        <v>17</v>
      </c>
      <c r="P18" s="553">
        <v>0</v>
      </c>
      <c r="Q18" s="395">
        <v>5</v>
      </c>
      <c r="R18" s="578">
        <v>10</v>
      </c>
      <c r="S18" s="578">
        <v>2</v>
      </c>
      <c r="T18" s="12">
        <f t="shared" ref="T18:T19" si="4">SUM(E18,R18,S18)</f>
        <v>75</v>
      </c>
      <c r="U18" s="426">
        <f t="shared" ref="U18" si="5">T18-D18</f>
        <v>0</v>
      </c>
    </row>
    <row r="19" spans="2:21" ht="20.25" customHeight="1" x14ac:dyDescent="0.2">
      <c r="B19" s="72"/>
      <c r="C19" s="87"/>
      <c r="D19" s="435"/>
      <c r="E19" s="670">
        <f>E18/D18</f>
        <v>0.84</v>
      </c>
      <c r="F19" s="371">
        <f>F18/D18</f>
        <v>0.56000000000000005</v>
      </c>
      <c r="G19" s="371">
        <f>G18/D18</f>
        <v>0.24</v>
      </c>
      <c r="H19" s="371">
        <f>H18/D18</f>
        <v>0.45333333333333331</v>
      </c>
      <c r="I19" s="371">
        <f>I18/D18</f>
        <v>0.25333333333333335</v>
      </c>
      <c r="J19" s="371">
        <f>J18/D18</f>
        <v>0.13333333333333333</v>
      </c>
      <c r="K19" s="371">
        <f>K18/D18</f>
        <v>0.12</v>
      </c>
      <c r="L19" s="371">
        <f>L18/D18</f>
        <v>5.3333333333333337E-2</v>
      </c>
      <c r="M19" s="371">
        <f>M18/D18</f>
        <v>9.3333333333333338E-2</v>
      </c>
      <c r="N19" s="371">
        <f>N18/D18</f>
        <v>0.17333333333333334</v>
      </c>
      <c r="O19" s="371">
        <f>O18/D18</f>
        <v>0.22666666666666666</v>
      </c>
      <c r="P19" s="371">
        <f>P18/D18</f>
        <v>0</v>
      </c>
      <c r="Q19" s="372">
        <f>Q18/D18</f>
        <v>6.6666666666666666E-2</v>
      </c>
      <c r="R19" s="672">
        <f>R18/D18</f>
        <v>0.13333333333333333</v>
      </c>
      <c r="S19" s="672">
        <f>S18/D18</f>
        <v>2.6666666666666668E-2</v>
      </c>
      <c r="T19" s="65">
        <f t="shared" si="4"/>
        <v>0.99999999999999989</v>
      </c>
      <c r="U19" s="426">
        <f t="shared" ref="U19" si="6">1-T19</f>
        <v>0</v>
      </c>
    </row>
    <row r="20" spans="2:21" ht="20.25" customHeight="1" x14ac:dyDescent="0.2">
      <c r="B20" s="72"/>
      <c r="C20" s="354"/>
      <c r="D20" s="681"/>
      <c r="E20" s="679"/>
      <c r="F20" s="390">
        <f>F18/E18</f>
        <v>0.66666666666666663</v>
      </c>
      <c r="G20" s="390">
        <f>G18/E18</f>
        <v>0.2857142857142857</v>
      </c>
      <c r="H20" s="390">
        <f>H18/E18</f>
        <v>0.53968253968253965</v>
      </c>
      <c r="I20" s="390">
        <f>I18/E18</f>
        <v>0.30158730158730157</v>
      </c>
      <c r="J20" s="390">
        <f>J18/E18</f>
        <v>0.15873015873015872</v>
      </c>
      <c r="K20" s="390">
        <f>K18/E18</f>
        <v>0.14285714285714285</v>
      </c>
      <c r="L20" s="390">
        <f>L18/E18</f>
        <v>6.3492063492063489E-2</v>
      </c>
      <c r="M20" s="390">
        <f>M18/E18</f>
        <v>0.1111111111111111</v>
      </c>
      <c r="N20" s="390">
        <f>N18/E18</f>
        <v>0.20634920634920634</v>
      </c>
      <c r="O20" s="390">
        <f>O18/E18</f>
        <v>0.26984126984126983</v>
      </c>
      <c r="P20" s="390">
        <f>P18/E18</f>
        <v>0</v>
      </c>
      <c r="Q20" s="391">
        <f>Q18/E18</f>
        <v>7.9365079365079361E-2</v>
      </c>
      <c r="R20" s="680"/>
      <c r="S20" s="680"/>
      <c r="U20" s="342"/>
    </row>
    <row r="21" spans="2:21" ht="20.25" customHeight="1" x14ac:dyDescent="0.2">
      <c r="B21" s="72"/>
      <c r="C21" s="398" t="s">
        <v>305</v>
      </c>
      <c r="D21" s="444">
        <v>24</v>
      </c>
      <c r="E21" s="576">
        <f>D21-R21-S21</f>
        <v>20</v>
      </c>
      <c r="F21" s="394">
        <v>9</v>
      </c>
      <c r="G21" s="394">
        <v>3</v>
      </c>
      <c r="H21" s="394">
        <v>2</v>
      </c>
      <c r="I21" s="394">
        <v>2</v>
      </c>
      <c r="J21" s="394">
        <v>7</v>
      </c>
      <c r="K21" s="394">
        <v>2</v>
      </c>
      <c r="L21" s="394">
        <v>0</v>
      </c>
      <c r="M21" s="394">
        <v>3</v>
      </c>
      <c r="N21" s="394">
        <v>1</v>
      </c>
      <c r="O21" s="394">
        <v>3</v>
      </c>
      <c r="P21" s="553">
        <v>0</v>
      </c>
      <c r="Q21" s="395">
        <v>1</v>
      </c>
      <c r="R21" s="578">
        <v>4</v>
      </c>
      <c r="S21" s="578">
        <v>0</v>
      </c>
      <c r="T21" s="12">
        <f t="shared" ref="T21:T22" si="7">SUM(E21,R21,S21)</f>
        <v>24</v>
      </c>
      <c r="U21" s="426">
        <f t="shared" ref="U21" si="8">T21-D21</f>
        <v>0</v>
      </c>
    </row>
    <row r="22" spans="2:21" ht="20.25" customHeight="1" x14ac:dyDescent="0.2">
      <c r="B22" s="72"/>
      <c r="C22" s="327"/>
      <c r="D22" s="435"/>
      <c r="E22" s="670">
        <f>E21/D21</f>
        <v>0.83333333333333337</v>
      </c>
      <c r="F22" s="371">
        <f>F21/D21</f>
        <v>0.375</v>
      </c>
      <c r="G22" s="371">
        <f>G21/D21</f>
        <v>0.125</v>
      </c>
      <c r="H22" s="371">
        <f>H21/D21</f>
        <v>8.3333333333333329E-2</v>
      </c>
      <c r="I22" s="371">
        <f>I21/D21</f>
        <v>8.3333333333333329E-2</v>
      </c>
      <c r="J22" s="371">
        <f>J21/D21</f>
        <v>0.29166666666666669</v>
      </c>
      <c r="K22" s="371">
        <f>K21/D21</f>
        <v>8.3333333333333329E-2</v>
      </c>
      <c r="L22" s="371">
        <f>L21/D21</f>
        <v>0</v>
      </c>
      <c r="M22" s="371">
        <f>M21/D21</f>
        <v>0.125</v>
      </c>
      <c r="N22" s="371">
        <f>N21/D21</f>
        <v>4.1666666666666664E-2</v>
      </c>
      <c r="O22" s="371">
        <f>O21/D21</f>
        <v>0.125</v>
      </c>
      <c r="P22" s="371">
        <f>P21/D21</f>
        <v>0</v>
      </c>
      <c r="Q22" s="372">
        <f>Q21/D21</f>
        <v>4.1666666666666664E-2</v>
      </c>
      <c r="R22" s="672">
        <f>R21/D21</f>
        <v>0.16666666666666666</v>
      </c>
      <c r="S22" s="672">
        <f>S21/D21</f>
        <v>0</v>
      </c>
      <c r="T22" s="65">
        <f t="shared" si="7"/>
        <v>1</v>
      </c>
      <c r="U22" s="426">
        <f t="shared" ref="U22" si="9">1-T22</f>
        <v>0</v>
      </c>
    </row>
    <row r="23" spans="2:21" ht="20.25" customHeight="1" x14ac:dyDescent="0.2">
      <c r="B23" s="72"/>
      <c r="C23" s="400"/>
      <c r="D23" s="681"/>
      <c r="E23" s="679"/>
      <c r="F23" s="390">
        <f>F21/E21</f>
        <v>0.45</v>
      </c>
      <c r="G23" s="390">
        <f>G21/E21</f>
        <v>0.15</v>
      </c>
      <c r="H23" s="390">
        <f>H21/E21</f>
        <v>0.1</v>
      </c>
      <c r="I23" s="390">
        <f>I21/E21</f>
        <v>0.1</v>
      </c>
      <c r="J23" s="390">
        <f>J21/E21</f>
        <v>0.35</v>
      </c>
      <c r="K23" s="390">
        <f>K21/E21</f>
        <v>0.1</v>
      </c>
      <c r="L23" s="390">
        <f>L21/E21</f>
        <v>0</v>
      </c>
      <c r="M23" s="390">
        <f>M21/E21</f>
        <v>0.15</v>
      </c>
      <c r="N23" s="390">
        <f>N21/E21</f>
        <v>0.05</v>
      </c>
      <c r="O23" s="390">
        <f>O21/E21</f>
        <v>0.15</v>
      </c>
      <c r="P23" s="390">
        <f>P21/E21</f>
        <v>0</v>
      </c>
      <c r="Q23" s="391">
        <f>Q21/E21</f>
        <v>0.05</v>
      </c>
      <c r="R23" s="680"/>
      <c r="S23" s="680"/>
      <c r="U23" s="342"/>
    </row>
    <row r="24" spans="2:21" ht="20.25" customHeight="1" x14ac:dyDescent="0.2">
      <c r="B24" s="72"/>
      <c r="C24" s="82" t="s">
        <v>306</v>
      </c>
      <c r="D24" s="444">
        <v>90</v>
      </c>
      <c r="E24" s="576">
        <f>D24-R24-S24</f>
        <v>74</v>
      </c>
      <c r="F24" s="394">
        <v>43</v>
      </c>
      <c r="G24" s="394">
        <v>13</v>
      </c>
      <c r="H24" s="394">
        <v>31</v>
      </c>
      <c r="I24" s="394">
        <v>25</v>
      </c>
      <c r="J24" s="394">
        <v>20</v>
      </c>
      <c r="K24" s="394">
        <v>6</v>
      </c>
      <c r="L24" s="394">
        <v>4</v>
      </c>
      <c r="M24" s="394">
        <v>3</v>
      </c>
      <c r="N24" s="394">
        <v>5</v>
      </c>
      <c r="O24" s="394">
        <v>2</v>
      </c>
      <c r="P24" s="553">
        <v>1</v>
      </c>
      <c r="Q24" s="395">
        <v>6</v>
      </c>
      <c r="R24" s="578">
        <v>8</v>
      </c>
      <c r="S24" s="578">
        <v>8</v>
      </c>
      <c r="T24" s="12">
        <f t="shared" ref="T24:T25" si="10">SUM(E24,R24,S24)</f>
        <v>90</v>
      </c>
      <c r="U24" s="426">
        <f t="shared" ref="U24" si="11">T24-D24</f>
        <v>0</v>
      </c>
    </row>
    <row r="25" spans="2:21" ht="20.25" customHeight="1" x14ac:dyDescent="0.2">
      <c r="B25" s="72"/>
      <c r="C25" s="87"/>
      <c r="D25" s="435"/>
      <c r="E25" s="670">
        <f>E24/D24</f>
        <v>0.82222222222222219</v>
      </c>
      <c r="F25" s="371">
        <f>F24/D24</f>
        <v>0.4777777777777778</v>
      </c>
      <c r="G25" s="371">
        <f>G24/D24</f>
        <v>0.14444444444444443</v>
      </c>
      <c r="H25" s="371">
        <f>H24/D24</f>
        <v>0.34444444444444444</v>
      </c>
      <c r="I25" s="371">
        <f>I24/D24</f>
        <v>0.27777777777777779</v>
      </c>
      <c r="J25" s="371">
        <f>J24/D24</f>
        <v>0.22222222222222221</v>
      </c>
      <c r="K25" s="371">
        <f>K24/D24</f>
        <v>6.6666666666666666E-2</v>
      </c>
      <c r="L25" s="371">
        <f>L24/D24</f>
        <v>4.4444444444444446E-2</v>
      </c>
      <c r="M25" s="371">
        <f>M24/D24</f>
        <v>3.3333333333333333E-2</v>
      </c>
      <c r="N25" s="371">
        <f>N24/D24</f>
        <v>5.5555555555555552E-2</v>
      </c>
      <c r="O25" s="371">
        <f>O24/D24</f>
        <v>2.2222222222222223E-2</v>
      </c>
      <c r="P25" s="371">
        <f>P24/D24</f>
        <v>1.1111111111111112E-2</v>
      </c>
      <c r="Q25" s="372">
        <f>Q24/D24</f>
        <v>6.6666666666666666E-2</v>
      </c>
      <c r="R25" s="672">
        <f>R24/D24</f>
        <v>8.8888888888888892E-2</v>
      </c>
      <c r="S25" s="672">
        <f>S24/D24</f>
        <v>8.8888888888888892E-2</v>
      </c>
      <c r="T25" s="65">
        <f t="shared" si="10"/>
        <v>1</v>
      </c>
      <c r="U25" s="426">
        <f t="shared" ref="U25" si="12">1-T25</f>
        <v>0</v>
      </c>
    </row>
    <row r="26" spans="2:21" ht="20.25" customHeight="1" x14ac:dyDescent="0.2">
      <c r="B26" s="72"/>
      <c r="C26" s="354"/>
      <c r="D26" s="681"/>
      <c r="E26" s="679"/>
      <c r="F26" s="390">
        <f>F24/E24</f>
        <v>0.58108108108108103</v>
      </c>
      <c r="G26" s="390">
        <f>G24/E24</f>
        <v>0.17567567567567569</v>
      </c>
      <c r="H26" s="390">
        <f>H24/E24</f>
        <v>0.41891891891891891</v>
      </c>
      <c r="I26" s="390">
        <f>I24/E24</f>
        <v>0.33783783783783783</v>
      </c>
      <c r="J26" s="390">
        <f>J24/E24</f>
        <v>0.27027027027027029</v>
      </c>
      <c r="K26" s="390">
        <f>K24/E24</f>
        <v>8.1081081081081086E-2</v>
      </c>
      <c r="L26" s="390">
        <f>L24/E24</f>
        <v>5.4054054054054057E-2</v>
      </c>
      <c r="M26" s="390">
        <f>M24/E24</f>
        <v>4.0540540540540543E-2</v>
      </c>
      <c r="N26" s="390">
        <f>N24/E24</f>
        <v>6.7567567567567571E-2</v>
      </c>
      <c r="O26" s="390">
        <f>O24/E24</f>
        <v>2.7027027027027029E-2</v>
      </c>
      <c r="P26" s="390">
        <f>P24/E24</f>
        <v>1.3513513513513514E-2</v>
      </c>
      <c r="Q26" s="391">
        <f>Q24/E24</f>
        <v>8.1081081081081086E-2</v>
      </c>
      <c r="R26" s="680"/>
      <c r="S26" s="680"/>
      <c r="U26" s="342"/>
    </row>
    <row r="27" spans="2:21" ht="20.25" customHeight="1" x14ac:dyDescent="0.2">
      <c r="B27" s="72"/>
      <c r="C27" s="82" t="s">
        <v>307</v>
      </c>
      <c r="D27" s="444">
        <v>8</v>
      </c>
      <c r="E27" s="563">
        <f>D27-R27-S27</f>
        <v>8</v>
      </c>
      <c r="F27" s="401">
        <v>4</v>
      </c>
      <c r="G27" s="401">
        <v>0</v>
      </c>
      <c r="H27" s="401">
        <v>3</v>
      </c>
      <c r="I27" s="401">
        <v>3</v>
      </c>
      <c r="J27" s="401">
        <v>0</v>
      </c>
      <c r="K27" s="401">
        <v>0</v>
      </c>
      <c r="L27" s="401">
        <v>0</v>
      </c>
      <c r="M27" s="401">
        <v>2</v>
      </c>
      <c r="N27" s="401">
        <v>2</v>
      </c>
      <c r="O27" s="401">
        <v>3</v>
      </c>
      <c r="P27" s="549">
        <v>0</v>
      </c>
      <c r="Q27" s="365">
        <v>1</v>
      </c>
      <c r="R27" s="565">
        <v>0</v>
      </c>
      <c r="S27" s="565">
        <v>0</v>
      </c>
      <c r="T27" s="12">
        <f t="shared" ref="T27:T28" si="13">SUM(E27,R27,S27)</f>
        <v>8</v>
      </c>
      <c r="U27" s="426">
        <f t="shared" ref="U27" si="14">T27-D27</f>
        <v>0</v>
      </c>
    </row>
    <row r="28" spans="2:21" ht="20.25" customHeight="1" x14ac:dyDescent="0.2">
      <c r="B28" s="72"/>
      <c r="C28" s="87"/>
      <c r="D28" s="435"/>
      <c r="E28" s="670">
        <f>E27/D27</f>
        <v>1</v>
      </c>
      <c r="F28" s="371">
        <f>F27/D27</f>
        <v>0.5</v>
      </c>
      <c r="G28" s="371">
        <f>G27/D27</f>
        <v>0</v>
      </c>
      <c r="H28" s="371">
        <f>H27/D27</f>
        <v>0.375</v>
      </c>
      <c r="I28" s="371">
        <f>I27/D27</f>
        <v>0.375</v>
      </c>
      <c r="J28" s="371">
        <f>J27/D27</f>
        <v>0</v>
      </c>
      <c r="K28" s="371">
        <f>K27/D27</f>
        <v>0</v>
      </c>
      <c r="L28" s="371">
        <f>L27/D27</f>
        <v>0</v>
      </c>
      <c r="M28" s="371">
        <f>M27/D27</f>
        <v>0.25</v>
      </c>
      <c r="N28" s="371">
        <f>N27/D27</f>
        <v>0.25</v>
      </c>
      <c r="O28" s="371">
        <f>O27/D27</f>
        <v>0.375</v>
      </c>
      <c r="P28" s="371">
        <f>P27/D27</f>
        <v>0</v>
      </c>
      <c r="Q28" s="372">
        <f>Q27/D27</f>
        <v>0.125</v>
      </c>
      <c r="R28" s="672">
        <f>R27/D27</f>
        <v>0</v>
      </c>
      <c r="S28" s="672">
        <f>S27/D27</f>
        <v>0</v>
      </c>
      <c r="T28" s="65">
        <f t="shared" si="13"/>
        <v>1</v>
      </c>
      <c r="U28" s="426">
        <f t="shared" ref="U28" si="15">1-T28</f>
        <v>0</v>
      </c>
    </row>
    <row r="29" spans="2:21" ht="20.25" customHeight="1" x14ac:dyDescent="0.2">
      <c r="B29" s="72"/>
      <c r="C29" s="354"/>
      <c r="D29" s="681"/>
      <c r="E29" s="679"/>
      <c r="F29" s="390">
        <f>F27/E27</f>
        <v>0.5</v>
      </c>
      <c r="G29" s="390">
        <f>G27/E27</f>
        <v>0</v>
      </c>
      <c r="H29" s="390">
        <f>H27/E27</f>
        <v>0.375</v>
      </c>
      <c r="I29" s="390">
        <f>I27/E27</f>
        <v>0.375</v>
      </c>
      <c r="J29" s="390">
        <f>J27/E27</f>
        <v>0</v>
      </c>
      <c r="K29" s="390">
        <f>K27/E27</f>
        <v>0</v>
      </c>
      <c r="L29" s="390">
        <f>L27/E27</f>
        <v>0</v>
      </c>
      <c r="M29" s="390">
        <f>M27/E27</f>
        <v>0.25</v>
      </c>
      <c r="N29" s="390">
        <f>N27/E27</f>
        <v>0.25</v>
      </c>
      <c r="O29" s="390">
        <f>O27/E27</f>
        <v>0.375</v>
      </c>
      <c r="P29" s="390">
        <f>P27/E27</f>
        <v>0</v>
      </c>
      <c r="Q29" s="391">
        <f>Q27/E27</f>
        <v>0.125</v>
      </c>
      <c r="R29" s="680"/>
      <c r="S29" s="680"/>
      <c r="U29" s="342"/>
    </row>
    <row r="30" spans="2:21" ht="20.25" customHeight="1" x14ac:dyDescent="0.2">
      <c r="B30" s="72"/>
      <c r="C30" s="82" t="s">
        <v>308</v>
      </c>
      <c r="D30" s="444">
        <v>159</v>
      </c>
      <c r="E30" s="576">
        <f>D30-R30-S30</f>
        <v>116</v>
      </c>
      <c r="F30" s="401">
        <v>77</v>
      </c>
      <c r="G30" s="401">
        <v>29</v>
      </c>
      <c r="H30" s="401">
        <v>54</v>
      </c>
      <c r="I30" s="401">
        <v>29</v>
      </c>
      <c r="J30" s="401">
        <v>40</v>
      </c>
      <c r="K30" s="401">
        <v>9</v>
      </c>
      <c r="L30" s="401">
        <v>2</v>
      </c>
      <c r="M30" s="401">
        <v>9</v>
      </c>
      <c r="N30" s="401">
        <v>9</v>
      </c>
      <c r="O30" s="401">
        <v>5</v>
      </c>
      <c r="P30" s="549">
        <v>0</v>
      </c>
      <c r="Q30" s="365">
        <v>10</v>
      </c>
      <c r="R30" s="565">
        <v>31</v>
      </c>
      <c r="S30" s="565">
        <v>12</v>
      </c>
      <c r="T30" s="12">
        <f t="shared" ref="T30" si="16">SUM(E30,R30,S30)</f>
        <v>159</v>
      </c>
      <c r="U30" s="426">
        <f t="shared" ref="U30" si="17">T30-D30</f>
        <v>0</v>
      </c>
    </row>
    <row r="31" spans="2:21" ht="20.25" customHeight="1" x14ac:dyDescent="0.2">
      <c r="B31" s="72"/>
      <c r="C31" s="87"/>
      <c r="D31" s="435"/>
      <c r="E31" s="670">
        <f>E30/D30</f>
        <v>0.72955974842767291</v>
      </c>
      <c r="F31" s="371">
        <f>F30/D30</f>
        <v>0.48427672955974843</v>
      </c>
      <c r="G31" s="371">
        <f>G30/D30</f>
        <v>0.18238993710691823</v>
      </c>
      <c r="H31" s="371">
        <f>H30/D30</f>
        <v>0.33962264150943394</v>
      </c>
      <c r="I31" s="371">
        <f>I30/D30</f>
        <v>0.18238993710691823</v>
      </c>
      <c r="J31" s="371">
        <f>J30/D30</f>
        <v>0.25157232704402516</v>
      </c>
      <c r="K31" s="371">
        <f>K30/D30</f>
        <v>5.6603773584905662E-2</v>
      </c>
      <c r="L31" s="371">
        <f>L30/D30</f>
        <v>1.2578616352201259E-2</v>
      </c>
      <c r="M31" s="371">
        <f>M30/D30</f>
        <v>5.6603773584905662E-2</v>
      </c>
      <c r="N31" s="371">
        <f>N30/D30</f>
        <v>5.6603773584905662E-2</v>
      </c>
      <c r="O31" s="371">
        <f>O30/D30</f>
        <v>3.1446540880503145E-2</v>
      </c>
      <c r="P31" s="671">
        <f>P30/D30</f>
        <v>0</v>
      </c>
      <c r="Q31" s="372">
        <f>Q30/D30</f>
        <v>6.2893081761006289E-2</v>
      </c>
      <c r="R31" s="672">
        <f>R30/D30</f>
        <v>0.19496855345911951</v>
      </c>
      <c r="S31" s="672">
        <f>S30/D30</f>
        <v>7.5471698113207544E-2</v>
      </c>
      <c r="T31" s="65">
        <f>SUM(E31,R31,S31)</f>
        <v>1</v>
      </c>
      <c r="U31" s="426">
        <f>1-T31</f>
        <v>0</v>
      </c>
    </row>
    <row r="32" spans="2:21" ht="20.25" customHeight="1" thickBot="1" x14ac:dyDescent="0.25">
      <c r="B32" s="89"/>
      <c r="C32" s="402"/>
      <c r="D32" s="682"/>
      <c r="E32" s="683"/>
      <c r="F32" s="407">
        <f>F30/E30</f>
        <v>0.66379310344827591</v>
      </c>
      <c r="G32" s="407">
        <f>G30/E30</f>
        <v>0.25</v>
      </c>
      <c r="H32" s="407">
        <f>H30/E30</f>
        <v>0.46551724137931033</v>
      </c>
      <c r="I32" s="407">
        <f>I30/E30</f>
        <v>0.25</v>
      </c>
      <c r="J32" s="407">
        <f>J30/E30</f>
        <v>0.34482758620689657</v>
      </c>
      <c r="K32" s="407">
        <f>K30/E30</f>
        <v>7.7586206896551727E-2</v>
      </c>
      <c r="L32" s="407">
        <f>L30/E30</f>
        <v>1.7241379310344827E-2</v>
      </c>
      <c r="M32" s="407">
        <f>M30/E30</f>
        <v>7.7586206896551727E-2</v>
      </c>
      <c r="N32" s="407">
        <f>N30/E30</f>
        <v>7.7586206896551727E-2</v>
      </c>
      <c r="O32" s="407">
        <f>O30/E30</f>
        <v>4.3103448275862072E-2</v>
      </c>
      <c r="P32" s="684">
        <f>P30/E30</f>
        <v>0</v>
      </c>
      <c r="Q32" s="408">
        <f>Q30/E30</f>
        <v>8.6206896551724144E-2</v>
      </c>
      <c r="R32" s="685"/>
      <c r="S32" s="685"/>
      <c r="T32" s="65"/>
      <c r="U32" s="342"/>
    </row>
    <row r="33" spans="2:21" ht="20.25" customHeight="1" thickTop="1" x14ac:dyDescent="0.2">
      <c r="B33" s="66" t="s">
        <v>309</v>
      </c>
      <c r="C33" s="380" t="s">
        <v>310</v>
      </c>
      <c r="D33" s="444">
        <v>87</v>
      </c>
      <c r="E33" s="576">
        <f>D33-R33-S33</f>
        <v>53</v>
      </c>
      <c r="F33" s="394">
        <v>30</v>
      </c>
      <c r="G33" s="394">
        <v>5</v>
      </c>
      <c r="H33" s="394">
        <v>18</v>
      </c>
      <c r="I33" s="394">
        <v>5</v>
      </c>
      <c r="J33" s="394">
        <v>12</v>
      </c>
      <c r="K33" s="394">
        <v>3</v>
      </c>
      <c r="L33" s="394">
        <v>2</v>
      </c>
      <c r="M33" s="394">
        <v>1</v>
      </c>
      <c r="N33" s="394">
        <v>2</v>
      </c>
      <c r="O33" s="394">
        <v>2</v>
      </c>
      <c r="P33" s="553">
        <v>0</v>
      </c>
      <c r="Q33" s="395">
        <v>5</v>
      </c>
      <c r="R33" s="578">
        <v>25</v>
      </c>
      <c r="S33" s="578">
        <v>9</v>
      </c>
      <c r="T33" s="12">
        <f t="shared" ref="T33:T34" si="18">SUM(E33,R33,S33)</f>
        <v>87</v>
      </c>
      <c r="U33" s="426">
        <f t="shared" ref="U33" si="19">T33-D33</f>
        <v>0</v>
      </c>
    </row>
    <row r="34" spans="2:21" ht="20.25" customHeight="1" x14ac:dyDescent="0.2">
      <c r="B34" s="72"/>
      <c r="C34" s="87"/>
      <c r="D34" s="435"/>
      <c r="E34" s="670">
        <f>E33/D33</f>
        <v>0.60919540229885061</v>
      </c>
      <c r="F34" s="371">
        <f>F33/D33</f>
        <v>0.34482758620689657</v>
      </c>
      <c r="G34" s="371">
        <f>G33/D33</f>
        <v>5.7471264367816091E-2</v>
      </c>
      <c r="H34" s="371">
        <f>H33/D33</f>
        <v>0.20689655172413793</v>
      </c>
      <c r="I34" s="371">
        <f>I33/D33</f>
        <v>5.7471264367816091E-2</v>
      </c>
      <c r="J34" s="371">
        <f>J33/D33</f>
        <v>0.13793103448275862</v>
      </c>
      <c r="K34" s="371">
        <f>K33/D33</f>
        <v>3.4482758620689655E-2</v>
      </c>
      <c r="L34" s="371">
        <f>L33/D33</f>
        <v>2.2988505747126436E-2</v>
      </c>
      <c r="M34" s="371">
        <f>M33/D33</f>
        <v>1.1494252873563218E-2</v>
      </c>
      <c r="N34" s="371">
        <f>N33/D33</f>
        <v>2.2988505747126436E-2</v>
      </c>
      <c r="O34" s="371">
        <f>O33/D33</f>
        <v>2.2988505747126436E-2</v>
      </c>
      <c r="P34" s="371">
        <f>P33/D33</f>
        <v>0</v>
      </c>
      <c r="Q34" s="372">
        <f>Q33/D33</f>
        <v>5.7471264367816091E-2</v>
      </c>
      <c r="R34" s="672">
        <f>R33/D33</f>
        <v>0.28735632183908044</v>
      </c>
      <c r="S34" s="672">
        <f>S33/D33</f>
        <v>0.10344827586206896</v>
      </c>
      <c r="T34" s="65">
        <f t="shared" si="18"/>
        <v>1</v>
      </c>
      <c r="U34" s="426">
        <f t="shared" ref="U34" si="20">1-T34</f>
        <v>0</v>
      </c>
    </row>
    <row r="35" spans="2:21" ht="20.25" customHeight="1" x14ac:dyDescent="0.2">
      <c r="B35" s="72"/>
      <c r="C35" s="354"/>
      <c r="D35" s="681"/>
      <c r="E35" s="679"/>
      <c r="F35" s="390">
        <f>F33/E33</f>
        <v>0.56603773584905659</v>
      </c>
      <c r="G35" s="390">
        <f>G33/E33</f>
        <v>9.4339622641509441E-2</v>
      </c>
      <c r="H35" s="390">
        <f>H33/E33</f>
        <v>0.33962264150943394</v>
      </c>
      <c r="I35" s="390">
        <f>I33/E33</f>
        <v>9.4339622641509441E-2</v>
      </c>
      <c r="J35" s="390">
        <f>J33/E33</f>
        <v>0.22641509433962265</v>
      </c>
      <c r="K35" s="390">
        <f>K33/E33</f>
        <v>5.6603773584905662E-2</v>
      </c>
      <c r="L35" s="390">
        <f>L33/E33</f>
        <v>3.7735849056603772E-2</v>
      </c>
      <c r="M35" s="390">
        <f>M33/E33</f>
        <v>1.8867924528301886E-2</v>
      </c>
      <c r="N35" s="390">
        <f>N33/E33</f>
        <v>3.7735849056603772E-2</v>
      </c>
      <c r="O35" s="390">
        <f>O33/E33</f>
        <v>3.7735849056603772E-2</v>
      </c>
      <c r="P35" s="390">
        <f>P33/E33</f>
        <v>0</v>
      </c>
      <c r="Q35" s="391">
        <f>Q33/E33</f>
        <v>9.4339622641509441E-2</v>
      </c>
      <c r="R35" s="680"/>
      <c r="S35" s="680"/>
      <c r="U35" s="342"/>
    </row>
    <row r="36" spans="2:21" ht="20.25" customHeight="1" x14ac:dyDescent="0.2">
      <c r="B36" s="72"/>
      <c r="C36" s="82" t="s">
        <v>311</v>
      </c>
      <c r="D36" s="444">
        <v>178</v>
      </c>
      <c r="E36" s="576">
        <f>D36-R36-S36</f>
        <v>134</v>
      </c>
      <c r="F36" s="394">
        <v>92</v>
      </c>
      <c r="G36" s="394">
        <v>27</v>
      </c>
      <c r="H36" s="394">
        <v>50</v>
      </c>
      <c r="I36" s="394">
        <v>30</v>
      </c>
      <c r="J36" s="394">
        <v>33</v>
      </c>
      <c r="K36" s="394">
        <v>8</v>
      </c>
      <c r="L36" s="394">
        <v>3</v>
      </c>
      <c r="M36" s="394">
        <v>8</v>
      </c>
      <c r="N36" s="394">
        <v>14</v>
      </c>
      <c r="O36" s="394">
        <v>10</v>
      </c>
      <c r="P36" s="553">
        <v>1</v>
      </c>
      <c r="Q36" s="395">
        <v>11</v>
      </c>
      <c r="R36" s="578">
        <v>32</v>
      </c>
      <c r="S36" s="578">
        <v>12</v>
      </c>
      <c r="T36" s="12">
        <f t="shared" ref="T36:T37" si="21">SUM(E36,R36,S36)</f>
        <v>178</v>
      </c>
      <c r="U36" s="426">
        <f t="shared" ref="U36" si="22">T36-D36</f>
        <v>0</v>
      </c>
    </row>
    <row r="37" spans="2:21" ht="20.25" customHeight="1" x14ac:dyDescent="0.2">
      <c r="B37" s="72"/>
      <c r="C37" s="87"/>
      <c r="D37" s="435"/>
      <c r="E37" s="670">
        <f>E36/D36</f>
        <v>0.7528089887640449</v>
      </c>
      <c r="F37" s="371">
        <f>F36/D36</f>
        <v>0.5168539325842697</v>
      </c>
      <c r="G37" s="371">
        <f>G36/D36</f>
        <v>0.15168539325842698</v>
      </c>
      <c r="H37" s="371">
        <f>H36/D36</f>
        <v>0.2808988764044944</v>
      </c>
      <c r="I37" s="371">
        <f>I36/D36</f>
        <v>0.16853932584269662</v>
      </c>
      <c r="J37" s="371">
        <f>J36/D36</f>
        <v>0.1853932584269663</v>
      </c>
      <c r="K37" s="371">
        <f>K36/D36</f>
        <v>4.49438202247191E-2</v>
      </c>
      <c r="L37" s="371">
        <f>L36/D36</f>
        <v>1.6853932584269662E-2</v>
      </c>
      <c r="M37" s="371">
        <f>M36/D36</f>
        <v>4.49438202247191E-2</v>
      </c>
      <c r="N37" s="371">
        <f>N36/D36</f>
        <v>7.8651685393258425E-2</v>
      </c>
      <c r="O37" s="371">
        <f>O36/D36</f>
        <v>5.6179775280898875E-2</v>
      </c>
      <c r="P37" s="371">
        <f>P36/D36</f>
        <v>5.6179775280898875E-3</v>
      </c>
      <c r="Q37" s="372">
        <f>Q36/D36</f>
        <v>6.1797752808988762E-2</v>
      </c>
      <c r="R37" s="672">
        <f>R36/D36</f>
        <v>0.1797752808988764</v>
      </c>
      <c r="S37" s="672">
        <f>S36/D36</f>
        <v>6.741573033707865E-2</v>
      </c>
      <c r="T37" s="65">
        <f t="shared" si="21"/>
        <v>1</v>
      </c>
      <c r="U37" s="426">
        <f t="shared" ref="U37" si="23">1-T37</f>
        <v>0</v>
      </c>
    </row>
    <row r="38" spans="2:21" ht="20.25" customHeight="1" x14ac:dyDescent="0.2">
      <c r="B38" s="72"/>
      <c r="C38" s="354"/>
      <c r="D38" s="681"/>
      <c r="E38" s="679"/>
      <c r="F38" s="390">
        <f>F36/E36</f>
        <v>0.68656716417910446</v>
      </c>
      <c r="G38" s="390">
        <f>G36/E36</f>
        <v>0.20149253731343283</v>
      </c>
      <c r="H38" s="390">
        <f>H36/E36</f>
        <v>0.37313432835820898</v>
      </c>
      <c r="I38" s="390">
        <f>I36/E36</f>
        <v>0.22388059701492538</v>
      </c>
      <c r="J38" s="390">
        <f>J36/E36</f>
        <v>0.2462686567164179</v>
      </c>
      <c r="K38" s="390">
        <f>K36/E36</f>
        <v>5.9701492537313432E-2</v>
      </c>
      <c r="L38" s="390">
        <f>L36/E36</f>
        <v>2.2388059701492536E-2</v>
      </c>
      <c r="M38" s="390">
        <f>M36/E36</f>
        <v>5.9701492537313432E-2</v>
      </c>
      <c r="N38" s="390">
        <f>N36/E36</f>
        <v>0.1044776119402985</v>
      </c>
      <c r="O38" s="390">
        <f>O36/E36</f>
        <v>7.4626865671641784E-2</v>
      </c>
      <c r="P38" s="390">
        <f>P36/E36</f>
        <v>7.462686567164179E-3</v>
      </c>
      <c r="Q38" s="391">
        <f>Q36/E36</f>
        <v>8.2089552238805971E-2</v>
      </c>
      <c r="R38" s="680"/>
      <c r="S38" s="680"/>
      <c r="U38" s="342"/>
    </row>
    <row r="39" spans="2:21" ht="20.25" customHeight="1" x14ac:dyDescent="0.2">
      <c r="B39" s="72"/>
      <c r="C39" s="82" t="s">
        <v>312</v>
      </c>
      <c r="D39" s="444">
        <v>53</v>
      </c>
      <c r="E39" s="563">
        <f>D39-R39-S39</f>
        <v>48</v>
      </c>
      <c r="F39" s="394">
        <v>30</v>
      </c>
      <c r="G39" s="394">
        <v>12</v>
      </c>
      <c r="H39" s="394">
        <v>22</v>
      </c>
      <c r="I39" s="394">
        <v>16</v>
      </c>
      <c r="J39" s="394">
        <v>20</v>
      </c>
      <c r="K39" s="394">
        <v>3</v>
      </c>
      <c r="L39" s="394">
        <v>2</v>
      </c>
      <c r="M39" s="394">
        <v>3</v>
      </c>
      <c r="N39" s="394">
        <v>5</v>
      </c>
      <c r="O39" s="394">
        <v>2</v>
      </c>
      <c r="P39" s="553">
        <v>0</v>
      </c>
      <c r="Q39" s="395">
        <v>2</v>
      </c>
      <c r="R39" s="578">
        <v>5</v>
      </c>
      <c r="S39" s="578">
        <v>0</v>
      </c>
      <c r="T39" s="12">
        <f t="shared" ref="T39:T40" si="24">SUM(E39,R39,S39)</f>
        <v>53</v>
      </c>
      <c r="U39" s="426">
        <f t="shared" ref="U39" si="25">T39-D39</f>
        <v>0</v>
      </c>
    </row>
    <row r="40" spans="2:21" ht="20.25" customHeight="1" x14ac:dyDescent="0.2">
      <c r="B40" s="72"/>
      <c r="C40" s="87"/>
      <c r="D40" s="435"/>
      <c r="E40" s="670">
        <f>E39/D39</f>
        <v>0.90566037735849059</v>
      </c>
      <c r="F40" s="371">
        <f>F39/D39</f>
        <v>0.56603773584905659</v>
      </c>
      <c r="G40" s="371">
        <f>G39/D39</f>
        <v>0.22641509433962265</v>
      </c>
      <c r="H40" s="371">
        <f>H39/D39</f>
        <v>0.41509433962264153</v>
      </c>
      <c r="I40" s="371">
        <f>I39/D39</f>
        <v>0.30188679245283018</v>
      </c>
      <c r="J40" s="371">
        <f>J39/D39</f>
        <v>0.37735849056603776</v>
      </c>
      <c r="K40" s="371">
        <f>K39/D39</f>
        <v>5.6603773584905662E-2</v>
      </c>
      <c r="L40" s="371">
        <f>L39/D39</f>
        <v>3.7735849056603772E-2</v>
      </c>
      <c r="M40" s="371">
        <f>M39/D39</f>
        <v>5.6603773584905662E-2</v>
      </c>
      <c r="N40" s="371">
        <f>N39/D39</f>
        <v>9.4339622641509441E-2</v>
      </c>
      <c r="O40" s="371">
        <f>O39/D39</f>
        <v>3.7735849056603772E-2</v>
      </c>
      <c r="P40" s="371">
        <f>P39/D39</f>
        <v>0</v>
      </c>
      <c r="Q40" s="372">
        <f>Q39/D39</f>
        <v>3.7735849056603772E-2</v>
      </c>
      <c r="R40" s="672">
        <f>R39/D39</f>
        <v>9.4339622641509441E-2</v>
      </c>
      <c r="S40" s="672">
        <f>S39/D39</f>
        <v>0</v>
      </c>
      <c r="T40" s="65">
        <f t="shared" si="24"/>
        <v>1</v>
      </c>
      <c r="U40" s="426">
        <f t="shared" ref="U40" si="26">1-T40</f>
        <v>0</v>
      </c>
    </row>
    <row r="41" spans="2:21" ht="20.25" customHeight="1" x14ac:dyDescent="0.2">
      <c r="B41" s="72"/>
      <c r="C41" s="354"/>
      <c r="D41" s="681"/>
      <c r="E41" s="679"/>
      <c r="F41" s="390">
        <f>F39/E39</f>
        <v>0.625</v>
      </c>
      <c r="G41" s="390">
        <f>G39/E39</f>
        <v>0.25</v>
      </c>
      <c r="H41" s="390">
        <f>H39/E39</f>
        <v>0.45833333333333331</v>
      </c>
      <c r="I41" s="390">
        <f>I39/E39</f>
        <v>0.33333333333333331</v>
      </c>
      <c r="J41" s="390">
        <f>J39/E39</f>
        <v>0.41666666666666669</v>
      </c>
      <c r="K41" s="390">
        <f>K39/E39</f>
        <v>6.25E-2</v>
      </c>
      <c r="L41" s="390">
        <f>L39/E39</f>
        <v>4.1666666666666664E-2</v>
      </c>
      <c r="M41" s="390">
        <f>M39/E39</f>
        <v>6.25E-2</v>
      </c>
      <c r="N41" s="390">
        <f>N39/E39</f>
        <v>0.10416666666666667</v>
      </c>
      <c r="O41" s="390">
        <f>O39/E39</f>
        <v>4.1666666666666664E-2</v>
      </c>
      <c r="P41" s="390">
        <f>P39/E39</f>
        <v>0</v>
      </c>
      <c r="Q41" s="391">
        <f>Q39/E39</f>
        <v>4.1666666666666664E-2</v>
      </c>
      <c r="R41" s="680"/>
      <c r="S41" s="680"/>
      <c r="U41" s="342"/>
    </row>
    <row r="42" spans="2:21" ht="20.25" customHeight="1" x14ac:dyDescent="0.2">
      <c r="B42" s="72"/>
      <c r="C42" s="82" t="s">
        <v>313</v>
      </c>
      <c r="D42" s="444">
        <v>26</v>
      </c>
      <c r="E42" s="563">
        <f>D42-R42-S42</f>
        <v>23</v>
      </c>
      <c r="F42" s="394">
        <v>16</v>
      </c>
      <c r="G42" s="394">
        <v>8</v>
      </c>
      <c r="H42" s="394">
        <v>9</v>
      </c>
      <c r="I42" s="394">
        <v>5</v>
      </c>
      <c r="J42" s="394">
        <v>7</v>
      </c>
      <c r="K42" s="394">
        <v>2</v>
      </c>
      <c r="L42" s="394">
        <v>0</v>
      </c>
      <c r="M42" s="394">
        <v>1</v>
      </c>
      <c r="N42" s="394">
        <v>1</v>
      </c>
      <c r="O42" s="394">
        <v>3</v>
      </c>
      <c r="P42" s="553">
        <v>0</v>
      </c>
      <c r="Q42" s="395">
        <v>4</v>
      </c>
      <c r="R42" s="578">
        <v>2</v>
      </c>
      <c r="S42" s="578">
        <v>1</v>
      </c>
      <c r="T42" s="12">
        <f t="shared" ref="T42:T43" si="27">SUM(E42,R42,S42)</f>
        <v>26</v>
      </c>
      <c r="U42" s="426">
        <f t="shared" ref="U42" si="28">T42-D42</f>
        <v>0</v>
      </c>
    </row>
    <row r="43" spans="2:21" ht="20.25" customHeight="1" x14ac:dyDescent="0.2">
      <c r="B43" s="72"/>
      <c r="C43" s="87"/>
      <c r="D43" s="435"/>
      <c r="E43" s="670">
        <f>E42/D42</f>
        <v>0.88461538461538458</v>
      </c>
      <c r="F43" s="371">
        <f>F42/D42</f>
        <v>0.61538461538461542</v>
      </c>
      <c r="G43" s="371">
        <f>G42/D42</f>
        <v>0.30769230769230771</v>
      </c>
      <c r="H43" s="371">
        <f>H42/D42</f>
        <v>0.34615384615384615</v>
      </c>
      <c r="I43" s="371">
        <f>I42/D42</f>
        <v>0.19230769230769232</v>
      </c>
      <c r="J43" s="371">
        <f>J42/D42</f>
        <v>0.26923076923076922</v>
      </c>
      <c r="K43" s="371">
        <f>K42/D42</f>
        <v>7.6923076923076927E-2</v>
      </c>
      <c r="L43" s="371">
        <f>L42/D42</f>
        <v>0</v>
      </c>
      <c r="M43" s="371">
        <f>M42/D42</f>
        <v>3.8461538461538464E-2</v>
      </c>
      <c r="N43" s="371">
        <f>N42/D42</f>
        <v>3.8461538461538464E-2</v>
      </c>
      <c r="O43" s="371">
        <f>O42/D42</f>
        <v>0.11538461538461539</v>
      </c>
      <c r="P43" s="371">
        <f>P42/D42</f>
        <v>0</v>
      </c>
      <c r="Q43" s="372">
        <f>Q42/D42</f>
        <v>0.15384615384615385</v>
      </c>
      <c r="R43" s="672">
        <f>R42/D42</f>
        <v>7.6923076923076927E-2</v>
      </c>
      <c r="S43" s="672">
        <f>S42/D42</f>
        <v>3.8461538461538464E-2</v>
      </c>
      <c r="T43" s="65">
        <f t="shared" si="27"/>
        <v>0.99999999999999989</v>
      </c>
      <c r="U43" s="426">
        <f t="shared" ref="U43" si="29">1-T43</f>
        <v>0</v>
      </c>
    </row>
    <row r="44" spans="2:21" ht="20.25" customHeight="1" x14ac:dyDescent="0.2">
      <c r="B44" s="72"/>
      <c r="C44" s="354"/>
      <c r="D44" s="681"/>
      <c r="E44" s="679"/>
      <c r="F44" s="390">
        <f>F42/E42</f>
        <v>0.69565217391304346</v>
      </c>
      <c r="G44" s="390">
        <f>G42/E42</f>
        <v>0.34782608695652173</v>
      </c>
      <c r="H44" s="390">
        <f>H42/E42</f>
        <v>0.39130434782608697</v>
      </c>
      <c r="I44" s="390">
        <f>I42/E42</f>
        <v>0.21739130434782608</v>
      </c>
      <c r="J44" s="390">
        <f>J42/E42</f>
        <v>0.30434782608695654</v>
      </c>
      <c r="K44" s="390">
        <f>K42/E42</f>
        <v>8.6956521739130432E-2</v>
      </c>
      <c r="L44" s="390">
        <f>L42/E42</f>
        <v>0</v>
      </c>
      <c r="M44" s="390">
        <f>M42/E42</f>
        <v>4.3478260869565216E-2</v>
      </c>
      <c r="N44" s="390">
        <f>N42/E42</f>
        <v>4.3478260869565216E-2</v>
      </c>
      <c r="O44" s="390">
        <f>O42/E42</f>
        <v>0.13043478260869565</v>
      </c>
      <c r="P44" s="390">
        <f>P42/E42</f>
        <v>0</v>
      </c>
      <c r="Q44" s="391">
        <f>Q42/E42</f>
        <v>0.17391304347826086</v>
      </c>
      <c r="R44" s="680"/>
      <c r="S44" s="680"/>
      <c r="U44" s="342"/>
    </row>
    <row r="45" spans="2:21" ht="20.25" customHeight="1" x14ac:dyDescent="0.2">
      <c r="B45" s="72"/>
      <c r="C45" s="82" t="s">
        <v>314</v>
      </c>
      <c r="D45" s="444">
        <v>31</v>
      </c>
      <c r="E45" s="563">
        <f>D45-R45-S45</f>
        <v>31</v>
      </c>
      <c r="F45" s="394">
        <v>15</v>
      </c>
      <c r="G45" s="394">
        <v>13</v>
      </c>
      <c r="H45" s="394">
        <v>19</v>
      </c>
      <c r="I45" s="394">
        <v>17</v>
      </c>
      <c r="J45" s="394">
        <v>7</v>
      </c>
      <c r="K45" s="394">
        <v>1</v>
      </c>
      <c r="L45" s="394">
        <v>0</v>
      </c>
      <c r="M45" s="394">
        <v>4</v>
      </c>
      <c r="N45" s="394">
        <v>4</v>
      </c>
      <c r="O45" s="394">
        <v>5</v>
      </c>
      <c r="P45" s="553">
        <v>0</v>
      </c>
      <c r="Q45" s="395">
        <v>2</v>
      </c>
      <c r="R45" s="578">
        <v>0</v>
      </c>
      <c r="S45" s="578">
        <v>0</v>
      </c>
      <c r="T45" s="12">
        <f t="shared" ref="T45:T46" si="30">SUM(E45,R45,S45)</f>
        <v>31</v>
      </c>
      <c r="U45" s="426">
        <f t="shared" ref="U45" si="31">T45-D45</f>
        <v>0</v>
      </c>
    </row>
    <row r="46" spans="2:21" ht="20.25" customHeight="1" x14ac:dyDescent="0.2">
      <c r="B46" s="72"/>
      <c r="C46" s="87"/>
      <c r="D46" s="435"/>
      <c r="E46" s="670">
        <f>E45/D45</f>
        <v>1</v>
      </c>
      <c r="F46" s="371">
        <f>F45/D45</f>
        <v>0.4838709677419355</v>
      </c>
      <c r="G46" s="371">
        <f>G45/D45</f>
        <v>0.41935483870967744</v>
      </c>
      <c r="H46" s="371">
        <f>H45/D45</f>
        <v>0.61290322580645162</v>
      </c>
      <c r="I46" s="371">
        <f>I45/D45</f>
        <v>0.54838709677419351</v>
      </c>
      <c r="J46" s="371">
        <f>J45/D45</f>
        <v>0.22580645161290322</v>
      </c>
      <c r="K46" s="371">
        <f>K45/D45</f>
        <v>3.2258064516129031E-2</v>
      </c>
      <c r="L46" s="371">
        <f>L45/D45</f>
        <v>0</v>
      </c>
      <c r="M46" s="371">
        <f>M45/D45</f>
        <v>0.12903225806451613</v>
      </c>
      <c r="N46" s="371">
        <f>N45/D45</f>
        <v>0.12903225806451613</v>
      </c>
      <c r="O46" s="371">
        <f>O45/D45</f>
        <v>0.16129032258064516</v>
      </c>
      <c r="P46" s="371">
        <f>P45/D45</f>
        <v>0</v>
      </c>
      <c r="Q46" s="372">
        <f>Q45/D45</f>
        <v>6.4516129032258063E-2</v>
      </c>
      <c r="R46" s="672">
        <f>R45/D45</f>
        <v>0</v>
      </c>
      <c r="S46" s="672">
        <f>S45/D45</f>
        <v>0</v>
      </c>
      <c r="T46" s="65">
        <f t="shared" si="30"/>
        <v>1</v>
      </c>
      <c r="U46" s="426">
        <f t="shared" ref="U46" si="32">1-T46</f>
        <v>0</v>
      </c>
    </row>
    <row r="47" spans="2:21" ht="20.25" customHeight="1" x14ac:dyDescent="0.2">
      <c r="B47" s="72"/>
      <c r="C47" s="354"/>
      <c r="D47" s="681"/>
      <c r="E47" s="679"/>
      <c r="F47" s="390">
        <f>F45/E45</f>
        <v>0.4838709677419355</v>
      </c>
      <c r="G47" s="390">
        <f>G45/E45</f>
        <v>0.41935483870967744</v>
      </c>
      <c r="H47" s="390">
        <f>H45/E45</f>
        <v>0.61290322580645162</v>
      </c>
      <c r="I47" s="390">
        <f>I45/E45</f>
        <v>0.54838709677419351</v>
      </c>
      <c r="J47" s="390">
        <f>J45/E45</f>
        <v>0.22580645161290322</v>
      </c>
      <c r="K47" s="390">
        <f>K45/E45</f>
        <v>3.2258064516129031E-2</v>
      </c>
      <c r="L47" s="390">
        <f>L45/E45</f>
        <v>0</v>
      </c>
      <c r="M47" s="390">
        <f>M45/E45</f>
        <v>0.12903225806451613</v>
      </c>
      <c r="N47" s="390">
        <f>N45/E45</f>
        <v>0.12903225806451613</v>
      </c>
      <c r="O47" s="390">
        <f>O45/E45</f>
        <v>0.16129032258064516</v>
      </c>
      <c r="P47" s="390">
        <f>P45/E45</f>
        <v>0</v>
      </c>
      <c r="Q47" s="391">
        <f>Q45/E45</f>
        <v>6.4516129032258063E-2</v>
      </c>
      <c r="R47" s="680"/>
      <c r="S47" s="680"/>
      <c r="U47" s="342"/>
    </row>
    <row r="48" spans="2:21" ht="20.25" customHeight="1" x14ac:dyDescent="0.2">
      <c r="B48" s="72"/>
      <c r="C48" s="82" t="s">
        <v>315</v>
      </c>
      <c r="D48" s="444">
        <v>26</v>
      </c>
      <c r="E48" s="563">
        <f>D48-R48-S48</f>
        <v>26</v>
      </c>
      <c r="F48" s="394">
        <v>18</v>
      </c>
      <c r="G48" s="394">
        <v>7</v>
      </c>
      <c r="H48" s="394">
        <v>18</v>
      </c>
      <c r="I48" s="394">
        <v>12</v>
      </c>
      <c r="J48" s="394">
        <v>10</v>
      </c>
      <c r="K48" s="394">
        <v>9</v>
      </c>
      <c r="L48" s="394">
        <v>3</v>
      </c>
      <c r="M48" s="394">
        <v>12</v>
      </c>
      <c r="N48" s="394">
        <v>6</v>
      </c>
      <c r="O48" s="394">
        <v>11</v>
      </c>
      <c r="P48" s="553">
        <v>0</v>
      </c>
      <c r="Q48" s="395">
        <v>1</v>
      </c>
      <c r="R48" s="578">
        <v>0</v>
      </c>
      <c r="S48" s="578">
        <v>0</v>
      </c>
      <c r="T48" s="12">
        <f t="shared" ref="T48:T49" si="33">SUM(E48,R48,S48)</f>
        <v>26</v>
      </c>
      <c r="U48" s="426">
        <f t="shared" ref="U48" si="34">T48-D48</f>
        <v>0</v>
      </c>
    </row>
    <row r="49" spans="2:21" ht="20.25" customHeight="1" x14ac:dyDescent="0.2">
      <c r="B49" s="72"/>
      <c r="C49" s="87"/>
      <c r="D49" s="435"/>
      <c r="E49" s="670">
        <f>E48/D48</f>
        <v>1</v>
      </c>
      <c r="F49" s="371">
        <f>F48/D48</f>
        <v>0.69230769230769229</v>
      </c>
      <c r="G49" s="371">
        <f>G48/D48</f>
        <v>0.26923076923076922</v>
      </c>
      <c r="H49" s="371">
        <f>H48/D48</f>
        <v>0.69230769230769229</v>
      </c>
      <c r="I49" s="371">
        <f>I48/D48</f>
        <v>0.46153846153846156</v>
      </c>
      <c r="J49" s="371">
        <f>J48/D48</f>
        <v>0.38461538461538464</v>
      </c>
      <c r="K49" s="371">
        <f>K48/D48</f>
        <v>0.34615384615384615</v>
      </c>
      <c r="L49" s="371">
        <f>L48/D48</f>
        <v>0.11538461538461539</v>
      </c>
      <c r="M49" s="371">
        <f>M48/D48</f>
        <v>0.46153846153846156</v>
      </c>
      <c r="N49" s="371">
        <f>N48/D48</f>
        <v>0.23076923076923078</v>
      </c>
      <c r="O49" s="371">
        <f>O48/D48</f>
        <v>0.42307692307692307</v>
      </c>
      <c r="P49" s="671">
        <f>P48/D48</f>
        <v>0</v>
      </c>
      <c r="Q49" s="372">
        <f>Q48/D48</f>
        <v>3.8461538461538464E-2</v>
      </c>
      <c r="R49" s="672">
        <f>R48/D48</f>
        <v>0</v>
      </c>
      <c r="S49" s="672">
        <f>S48/D48</f>
        <v>0</v>
      </c>
      <c r="T49" s="65">
        <f t="shared" si="33"/>
        <v>1</v>
      </c>
      <c r="U49" s="426">
        <f t="shared" ref="U49" si="35">1-T49</f>
        <v>0</v>
      </c>
    </row>
    <row r="50" spans="2:21" ht="20.25" customHeight="1" thickBot="1" x14ac:dyDescent="0.25">
      <c r="B50" s="72"/>
      <c r="C50" s="402"/>
      <c r="D50" s="682"/>
      <c r="E50" s="683"/>
      <c r="F50" s="407">
        <f>F48/E48</f>
        <v>0.69230769230769229</v>
      </c>
      <c r="G50" s="407">
        <f>G48/E48</f>
        <v>0.26923076923076922</v>
      </c>
      <c r="H50" s="407">
        <f>H48/E48</f>
        <v>0.69230769230769229</v>
      </c>
      <c r="I50" s="407">
        <f>I48/E48</f>
        <v>0.46153846153846156</v>
      </c>
      <c r="J50" s="407">
        <f>J48/E48</f>
        <v>0.38461538461538464</v>
      </c>
      <c r="K50" s="407">
        <f>K48/E48</f>
        <v>0.34615384615384615</v>
      </c>
      <c r="L50" s="407">
        <f>L48/E48</f>
        <v>0.11538461538461539</v>
      </c>
      <c r="M50" s="407">
        <f>M48/E48</f>
        <v>0.46153846153846156</v>
      </c>
      <c r="N50" s="407">
        <f>N48/E48</f>
        <v>0.23076923076923078</v>
      </c>
      <c r="O50" s="407">
        <f>O48/E48</f>
        <v>0.42307692307692307</v>
      </c>
      <c r="P50" s="684">
        <f>P48/E48</f>
        <v>0</v>
      </c>
      <c r="Q50" s="408">
        <f>Q48/E48</f>
        <v>3.8461538461538464E-2</v>
      </c>
      <c r="R50" s="685"/>
      <c r="S50" s="685"/>
      <c r="U50" s="342"/>
    </row>
    <row r="51" spans="2:21" ht="20.25" customHeight="1" thickTop="1" x14ac:dyDescent="0.2">
      <c r="B51" s="72"/>
      <c r="C51" s="686" t="s">
        <v>316</v>
      </c>
      <c r="D51" s="393">
        <f>D36+D39+D42+D45</f>
        <v>288</v>
      </c>
      <c r="E51" s="576">
        <f>D51-R51-S51</f>
        <v>236</v>
      </c>
      <c r="F51" s="394">
        <f t="shared" ref="F51:Q51" si="36">F36+F39+F42+F45</f>
        <v>153</v>
      </c>
      <c r="G51" s="394">
        <f t="shared" si="36"/>
        <v>60</v>
      </c>
      <c r="H51" s="394">
        <f t="shared" si="36"/>
        <v>100</v>
      </c>
      <c r="I51" s="394">
        <f t="shared" si="36"/>
        <v>68</v>
      </c>
      <c r="J51" s="394">
        <f>J36+J39+J42+J45</f>
        <v>67</v>
      </c>
      <c r="K51" s="394">
        <f t="shared" ref="K51:N51" si="37">K36+K39+K42+K45</f>
        <v>14</v>
      </c>
      <c r="L51" s="394">
        <f t="shared" si="37"/>
        <v>5</v>
      </c>
      <c r="M51" s="394">
        <f t="shared" si="37"/>
        <v>16</v>
      </c>
      <c r="N51" s="394">
        <f t="shared" si="37"/>
        <v>24</v>
      </c>
      <c r="O51" s="394">
        <f t="shared" si="36"/>
        <v>20</v>
      </c>
      <c r="P51" s="394">
        <f>P36+P39+P42+P45</f>
        <v>1</v>
      </c>
      <c r="Q51" s="395">
        <f t="shared" si="36"/>
        <v>19</v>
      </c>
      <c r="R51" s="578">
        <f>R36+R39+R42+R45</f>
        <v>39</v>
      </c>
      <c r="S51" s="578">
        <f>S36+S39+S42+S45</f>
        <v>13</v>
      </c>
      <c r="T51" s="12">
        <f t="shared" ref="T51:T52" si="38">SUM(E51,R51,S51)</f>
        <v>288</v>
      </c>
      <c r="U51" s="426">
        <f t="shared" ref="U51" si="39">T51-D51</f>
        <v>0</v>
      </c>
    </row>
    <row r="52" spans="2:21" ht="20.25" customHeight="1" x14ac:dyDescent="0.2">
      <c r="B52" s="72"/>
      <c r="C52" s="687" t="s">
        <v>317</v>
      </c>
      <c r="D52" s="688"/>
      <c r="E52" s="670">
        <f>E51/D51</f>
        <v>0.81944444444444442</v>
      </c>
      <c r="F52" s="371">
        <f>F51/D51</f>
        <v>0.53125</v>
      </c>
      <c r="G52" s="371">
        <f>G51/D51</f>
        <v>0.20833333333333334</v>
      </c>
      <c r="H52" s="371">
        <f>H51/D51</f>
        <v>0.34722222222222221</v>
      </c>
      <c r="I52" s="371">
        <f>I51/D51</f>
        <v>0.2361111111111111</v>
      </c>
      <c r="J52" s="371">
        <f>J51/D51</f>
        <v>0.2326388888888889</v>
      </c>
      <c r="K52" s="371">
        <f>K51/D51</f>
        <v>4.8611111111111112E-2</v>
      </c>
      <c r="L52" s="371">
        <f>L51/D51</f>
        <v>1.7361111111111112E-2</v>
      </c>
      <c r="M52" s="371">
        <f>M51/D51</f>
        <v>5.5555555555555552E-2</v>
      </c>
      <c r="N52" s="371">
        <f>N51/D51</f>
        <v>8.3333333333333329E-2</v>
      </c>
      <c r="O52" s="371">
        <f>O51/D51</f>
        <v>6.9444444444444448E-2</v>
      </c>
      <c r="P52" s="371">
        <f>P51/D51</f>
        <v>3.472222222222222E-3</v>
      </c>
      <c r="Q52" s="372">
        <f>Q51/D51</f>
        <v>6.5972222222222224E-2</v>
      </c>
      <c r="R52" s="672">
        <f>R51/D51</f>
        <v>0.13541666666666666</v>
      </c>
      <c r="S52" s="672">
        <f>S51/D51</f>
        <v>4.5138888888888888E-2</v>
      </c>
      <c r="T52" s="65">
        <f t="shared" si="38"/>
        <v>0.99999999999999989</v>
      </c>
      <c r="U52" s="426">
        <f t="shared" ref="U52" si="40">1-T52</f>
        <v>0</v>
      </c>
    </row>
    <row r="53" spans="2:21" ht="20.25" customHeight="1" x14ac:dyDescent="0.2">
      <c r="B53" s="72"/>
      <c r="C53" s="689"/>
      <c r="D53" s="690"/>
      <c r="E53" s="679"/>
      <c r="F53" s="390">
        <f>F51/E51</f>
        <v>0.64830508474576276</v>
      </c>
      <c r="G53" s="390">
        <f>G51/E51</f>
        <v>0.25423728813559321</v>
      </c>
      <c r="H53" s="390">
        <f>H51/E51</f>
        <v>0.42372881355932202</v>
      </c>
      <c r="I53" s="390">
        <f>I51/E51</f>
        <v>0.28813559322033899</v>
      </c>
      <c r="J53" s="390">
        <f>J51/E51</f>
        <v>0.28389830508474578</v>
      </c>
      <c r="K53" s="390">
        <f>K51/E51</f>
        <v>5.9322033898305086E-2</v>
      </c>
      <c r="L53" s="390">
        <f>L51/E51</f>
        <v>2.1186440677966101E-2</v>
      </c>
      <c r="M53" s="390">
        <f>M51/E51</f>
        <v>6.7796610169491525E-2</v>
      </c>
      <c r="N53" s="390">
        <f>N51/E51</f>
        <v>0.10169491525423729</v>
      </c>
      <c r="O53" s="390">
        <f>O51/E51</f>
        <v>8.4745762711864403E-2</v>
      </c>
      <c r="P53" s="390">
        <f>P51/E51</f>
        <v>4.2372881355932203E-3</v>
      </c>
      <c r="Q53" s="391">
        <f>Q51/E51</f>
        <v>8.050847457627118E-2</v>
      </c>
      <c r="R53" s="680"/>
      <c r="S53" s="680"/>
      <c r="U53" s="342"/>
    </row>
    <row r="54" spans="2:21" ht="20.25" customHeight="1" x14ac:dyDescent="0.2">
      <c r="B54" s="72"/>
      <c r="C54" s="691" t="s">
        <v>316</v>
      </c>
      <c r="D54" s="362">
        <f>D39+D42+D45+D48</f>
        <v>136</v>
      </c>
      <c r="E54" s="563">
        <f>E39+E42+E45+E48</f>
        <v>128</v>
      </c>
      <c r="F54" s="401">
        <f t="shared" ref="F54:R54" si="41">F39+F42+F45+F48</f>
        <v>79</v>
      </c>
      <c r="G54" s="401">
        <f t="shared" si="41"/>
        <v>40</v>
      </c>
      <c r="H54" s="401">
        <f t="shared" si="41"/>
        <v>68</v>
      </c>
      <c r="I54" s="401">
        <f t="shared" si="41"/>
        <v>50</v>
      </c>
      <c r="J54" s="401">
        <f>J39+J42+J45+J48</f>
        <v>44</v>
      </c>
      <c r="K54" s="401">
        <f t="shared" ref="K54:N54" si="42">K39+K42+K45+K48</f>
        <v>15</v>
      </c>
      <c r="L54" s="401">
        <f t="shared" si="42"/>
        <v>5</v>
      </c>
      <c r="M54" s="401">
        <f t="shared" si="42"/>
        <v>20</v>
      </c>
      <c r="N54" s="401">
        <f t="shared" si="42"/>
        <v>16</v>
      </c>
      <c r="O54" s="401">
        <f t="shared" si="41"/>
        <v>21</v>
      </c>
      <c r="P54" s="401">
        <f>P39+P42+P45+P48</f>
        <v>0</v>
      </c>
      <c r="Q54" s="365">
        <f>Q39+Q42+Q45+Q48</f>
        <v>9</v>
      </c>
      <c r="R54" s="565">
        <f t="shared" si="41"/>
        <v>7</v>
      </c>
      <c r="S54" s="565">
        <f>S39+S42+S45+S48</f>
        <v>1</v>
      </c>
      <c r="T54" s="12">
        <f t="shared" ref="T54:T55" si="43">SUM(E54,R54,S54)</f>
        <v>136</v>
      </c>
      <c r="U54" s="426">
        <f t="shared" ref="U54" si="44">T54-D54</f>
        <v>0</v>
      </c>
    </row>
    <row r="55" spans="2:21" ht="20.25" customHeight="1" x14ac:dyDescent="0.2">
      <c r="B55" s="72"/>
      <c r="C55" s="687" t="s">
        <v>318</v>
      </c>
      <c r="D55" s="692"/>
      <c r="E55" s="670">
        <f>E54/D54</f>
        <v>0.94117647058823528</v>
      </c>
      <c r="F55" s="371">
        <f>F54/D54</f>
        <v>0.58088235294117652</v>
      </c>
      <c r="G55" s="371">
        <f>G54/D54</f>
        <v>0.29411764705882354</v>
      </c>
      <c r="H55" s="371">
        <f>H54/D54</f>
        <v>0.5</v>
      </c>
      <c r="I55" s="371">
        <f>I54/D54</f>
        <v>0.36764705882352944</v>
      </c>
      <c r="J55" s="371">
        <f>J54/D54</f>
        <v>0.3235294117647059</v>
      </c>
      <c r="K55" s="371">
        <f>K54/D54</f>
        <v>0.11029411764705882</v>
      </c>
      <c r="L55" s="371">
        <f>L54/D54</f>
        <v>3.6764705882352942E-2</v>
      </c>
      <c r="M55" s="371">
        <f>M54/D54</f>
        <v>0.14705882352941177</v>
      </c>
      <c r="N55" s="371">
        <f>N54/D54</f>
        <v>0.11764705882352941</v>
      </c>
      <c r="O55" s="371">
        <f>O54/D54</f>
        <v>0.15441176470588236</v>
      </c>
      <c r="P55" s="671">
        <f>P54/D54</f>
        <v>0</v>
      </c>
      <c r="Q55" s="372">
        <f>Q54/D54</f>
        <v>6.6176470588235295E-2</v>
      </c>
      <c r="R55" s="672">
        <f>R54/D54</f>
        <v>5.1470588235294115E-2</v>
      </c>
      <c r="S55" s="672">
        <f>S54/D54</f>
        <v>7.3529411764705881E-3</v>
      </c>
      <c r="T55" s="65">
        <f t="shared" si="43"/>
        <v>1</v>
      </c>
      <c r="U55" s="426">
        <f t="shared" ref="U55" si="45">1-T55</f>
        <v>0</v>
      </c>
    </row>
    <row r="56" spans="2:21" ht="20.25" customHeight="1" thickBot="1" x14ac:dyDescent="0.25">
      <c r="B56" s="105"/>
      <c r="C56" s="689"/>
      <c r="D56" s="690"/>
      <c r="E56" s="693"/>
      <c r="F56" s="415">
        <f>F54/E54</f>
        <v>0.6171875</v>
      </c>
      <c r="G56" s="415">
        <f>G54/E54</f>
        <v>0.3125</v>
      </c>
      <c r="H56" s="415">
        <f>H54/E54</f>
        <v>0.53125</v>
      </c>
      <c r="I56" s="415">
        <f>I54/E54</f>
        <v>0.390625</v>
      </c>
      <c r="J56" s="415">
        <f>J54/E54</f>
        <v>0.34375</v>
      </c>
      <c r="K56" s="415">
        <f>K54/E54</f>
        <v>0.1171875</v>
      </c>
      <c r="L56" s="415">
        <f>L54/E54</f>
        <v>3.90625E-2</v>
      </c>
      <c r="M56" s="415">
        <f>M54/E54</f>
        <v>0.15625</v>
      </c>
      <c r="N56" s="415">
        <f>N54/E54</f>
        <v>0.125</v>
      </c>
      <c r="O56" s="415">
        <f>O54/E54</f>
        <v>0.1640625</v>
      </c>
      <c r="P56" s="694">
        <f>P54/E54</f>
        <v>0</v>
      </c>
      <c r="Q56" s="416">
        <f>Q54/E54</f>
        <v>7.03125E-2</v>
      </c>
      <c r="R56" s="695"/>
      <c r="S56" s="695"/>
      <c r="U56" s="342"/>
    </row>
    <row r="57" spans="2:21" ht="20.25" customHeight="1" x14ac:dyDescent="0.2">
      <c r="B57" s="696" t="s">
        <v>429</v>
      </c>
      <c r="C57" s="696"/>
      <c r="D57" s="696"/>
      <c r="E57" s="697"/>
      <c r="F57" s="697"/>
      <c r="G57" s="697"/>
      <c r="H57" s="697"/>
      <c r="I57" s="697"/>
      <c r="J57" s="697"/>
      <c r="K57" s="697"/>
      <c r="L57" s="697"/>
      <c r="M57" s="697"/>
      <c r="N57" s="697"/>
      <c r="O57" s="697"/>
      <c r="P57" s="697"/>
      <c r="Q57" s="697"/>
      <c r="R57" s="697"/>
      <c r="S57" s="698"/>
    </row>
    <row r="58" spans="2:21" x14ac:dyDescent="0.2">
      <c r="B58" s="417"/>
      <c r="C58" s="418"/>
    </row>
    <row r="59" spans="2:21" x14ac:dyDescent="0.2">
      <c r="B59" s="453" t="s">
        <v>357</v>
      </c>
      <c r="D59" s="419">
        <f>SUM(D33:D50)</f>
        <v>401</v>
      </c>
      <c r="E59" s="12">
        <f>E33+E36+E39+E42+E45+E48</f>
        <v>315</v>
      </c>
      <c r="F59" s="12">
        <f>F33+F36+F39+F42+F45+F48</f>
        <v>201</v>
      </c>
      <c r="G59" s="12">
        <f t="shared" ref="G59:S59" si="46">G33+G36+G39+G42+G45+G48</f>
        <v>72</v>
      </c>
      <c r="H59" s="12">
        <f t="shared" si="46"/>
        <v>136</v>
      </c>
      <c r="I59" s="12">
        <f t="shared" si="46"/>
        <v>85</v>
      </c>
      <c r="J59" s="12">
        <f t="shared" si="46"/>
        <v>89</v>
      </c>
      <c r="K59" s="12">
        <f t="shared" si="46"/>
        <v>26</v>
      </c>
      <c r="L59" s="12">
        <f t="shared" si="46"/>
        <v>10</v>
      </c>
      <c r="M59" s="12">
        <f t="shared" si="46"/>
        <v>29</v>
      </c>
      <c r="N59" s="12">
        <f t="shared" si="46"/>
        <v>32</v>
      </c>
      <c r="O59" s="12">
        <f t="shared" si="46"/>
        <v>33</v>
      </c>
      <c r="P59" s="12">
        <f t="shared" si="46"/>
        <v>1</v>
      </c>
      <c r="Q59" s="12">
        <f t="shared" si="46"/>
        <v>25</v>
      </c>
      <c r="R59" s="12">
        <f>R33+R36+R39+R42+R45+R48</f>
        <v>64</v>
      </c>
      <c r="S59" s="12">
        <f t="shared" si="46"/>
        <v>22</v>
      </c>
    </row>
    <row r="60" spans="2:21" x14ac:dyDescent="0.2">
      <c r="B60" s="65" t="s">
        <v>399</v>
      </c>
      <c r="E60" s="65">
        <f>E59/D59</f>
        <v>0.78553615960099754</v>
      </c>
      <c r="F60" s="113">
        <f>F59/D59</f>
        <v>0.50124688279301743</v>
      </c>
      <c r="G60" s="113">
        <f>G59/D59</f>
        <v>0.17955112219451372</v>
      </c>
      <c r="H60" s="113">
        <f>H59/D59</f>
        <v>0.33915211970074816</v>
      </c>
      <c r="I60" s="113">
        <f>I59/D59</f>
        <v>0.21197007481296759</v>
      </c>
      <c r="J60" s="113">
        <f>J59/D59</f>
        <v>0.22194513715710723</v>
      </c>
      <c r="K60" s="113">
        <f>K59/D59</f>
        <v>6.4837905236907731E-2</v>
      </c>
      <c r="L60" s="113">
        <f>L59/D59</f>
        <v>2.4937655860349128E-2</v>
      </c>
      <c r="M60" s="113">
        <f>M59/D59</f>
        <v>7.2319201995012475E-2</v>
      </c>
      <c r="N60" s="113">
        <f>N59/D59</f>
        <v>7.9800498753117205E-2</v>
      </c>
      <c r="O60" s="113">
        <f>O59/D59</f>
        <v>8.2294264339152115E-2</v>
      </c>
      <c r="P60" s="113">
        <f>P59/D59</f>
        <v>2.4937655860349127E-3</v>
      </c>
      <c r="Q60" s="113">
        <f>Q59/D59</f>
        <v>6.2344139650872821E-2</v>
      </c>
      <c r="R60" s="113">
        <f>R59/D59</f>
        <v>0.15960099750623441</v>
      </c>
      <c r="S60" s="113">
        <f>S59/D59</f>
        <v>5.4862842892768077E-2</v>
      </c>
    </row>
    <row r="61" spans="2:21" x14ac:dyDescent="0.2">
      <c r="B61" s="12" t="s">
        <v>430</v>
      </c>
      <c r="F61" s="113">
        <f>F59/E59</f>
        <v>0.63809523809523805</v>
      </c>
      <c r="G61" s="113">
        <f>G59/E59</f>
        <v>0.22857142857142856</v>
      </c>
      <c r="H61" s="113">
        <f>H59/E59</f>
        <v>0.43174603174603177</v>
      </c>
      <c r="I61" s="113">
        <f>I59/E59</f>
        <v>0.26984126984126983</v>
      </c>
      <c r="J61" s="113">
        <f>J59/E59</f>
        <v>0.28253968253968254</v>
      </c>
      <c r="K61" s="113">
        <f>K59/E59</f>
        <v>8.2539682539682538E-2</v>
      </c>
      <c r="L61" s="113">
        <f>L59/E59</f>
        <v>3.1746031746031744E-2</v>
      </c>
      <c r="M61" s="113">
        <f>M59/E59</f>
        <v>9.2063492063492069E-2</v>
      </c>
      <c r="N61" s="113">
        <f>N59/E59</f>
        <v>0.10158730158730159</v>
      </c>
      <c r="O61" s="113">
        <f>O59/E59</f>
        <v>0.10476190476190476</v>
      </c>
      <c r="P61" s="113">
        <f>P59/E59</f>
        <v>3.1746031746031746E-3</v>
      </c>
      <c r="Q61" s="113">
        <f>Q59/E59</f>
        <v>7.9365079365079361E-2</v>
      </c>
      <c r="R61" s="113"/>
      <c r="S61" s="113"/>
    </row>
    <row r="62" spans="2:21" x14ac:dyDescent="0.2">
      <c r="B62" s="12"/>
      <c r="F62" s="113"/>
      <c r="G62" s="113"/>
      <c r="H62" s="113"/>
      <c r="I62" s="113"/>
      <c r="J62" s="113"/>
      <c r="K62" s="113"/>
      <c r="L62" s="113"/>
      <c r="M62" s="113"/>
      <c r="N62" s="113"/>
      <c r="O62" s="113"/>
      <c r="P62" s="113"/>
      <c r="Q62" s="113"/>
      <c r="R62" s="113"/>
      <c r="S62" s="113"/>
    </row>
    <row r="63" spans="2:21" x14ac:dyDescent="0.2">
      <c r="B63" s="12" t="s">
        <v>267</v>
      </c>
      <c r="D63" s="12">
        <f>D51+D48+D33</f>
        <v>401</v>
      </c>
      <c r="E63" s="12">
        <f t="shared" ref="E63:S63" si="47">E51+E48+E33</f>
        <v>315</v>
      </c>
      <c r="F63" s="12">
        <f t="shared" si="47"/>
        <v>201</v>
      </c>
      <c r="G63" s="12">
        <f t="shared" si="47"/>
        <v>72</v>
      </c>
      <c r="H63" s="12">
        <f t="shared" si="47"/>
        <v>136</v>
      </c>
      <c r="I63" s="12">
        <f t="shared" si="47"/>
        <v>85</v>
      </c>
      <c r="J63" s="12">
        <f t="shared" si="47"/>
        <v>89</v>
      </c>
      <c r="K63" s="12">
        <f t="shared" si="47"/>
        <v>26</v>
      </c>
      <c r="L63" s="12">
        <f t="shared" si="47"/>
        <v>10</v>
      </c>
      <c r="M63" s="12">
        <f t="shared" si="47"/>
        <v>29</v>
      </c>
      <c r="N63" s="12">
        <f t="shared" si="47"/>
        <v>32</v>
      </c>
      <c r="O63" s="12">
        <f t="shared" si="47"/>
        <v>33</v>
      </c>
      <c r="P63" s="12">
        <f t="shared" si="47"/>
        <v>1</v>
      </c>
      <c r="Q63" s="12">
        <f t="shared" si="47"/>
        <v>25</v>
      </c>
      <c r="R63" s="12">
        <f t="shared" si="47"/>
        <v>64</v>
      </c>
      <c r="S63" s="12">
        <f t="shared" si="47"/>
        <v>22</v>
      </c>
    </row>
    <row r="64" spans="2:21" x14ac:dyDescent="0.2">
      <c r="B64" s="12"/>
      <c r="D64" s="12">
        <f>D54+D36+D33</f>
        <v>401</v>
      </c>
      <c r="E64" s="12">
        <f t="shared" ref="E64:S64" si="48">E54+E36+E33</f>
        <v>315</v>
      </c>
      <c r="F64" s="12">
        <f t="shared" si="48"/>
        <v>201</v>
      </c>
      <c r="G64" s="12">
        <f t="shared" si="48"/>
        <v>72</v>
      </c>
      <c r="H64" s="12">
        <f t="shared" si="48"/>
        <v>136</v>
      </c>
      <c r="I64" s="12">
        <f t="shared" si="48"/>
        <v>85</v>
      </c>
      <c r="J64" s="12">
        <f t="shared" si="48"/>
        <v>89</v>
      </c>
      <c r="K64" s="12">
        <f t="shared" si="48"/>
        <v>26</v>
      </c>
      <c r="L64" s="12">
        <f t="shared" si="48"/>
        <v>10</v>
      </c>
      <c r="M64" s="12">
        <f t="shared" si="48"/>
        <v>29</v>
      </c>
      <c r="N64" s="12">
        <f t="shared" si="48"/>
        <v>32</v>
      </c>
      <c r="O64" s="12">
        <f t="shared" si="48"/>
        <v>33</v>
      </c>
      <c r="P64" s="12">
        <f t="shared" si="48"/>
        <v>1</v>
      </c>
      <c r="Q64" s="12">
        <f t="shared" si="48"/>
        <v>25</v>
      </c>
      <c r="R64" s="12">
        <f t="shared" si="48"/>
        <v>64</v>
      </c>
      <c r="S64" s="12">
        <f t="shared" si="48"/>
        <v>22</v>
      </c>
    </row>
    <row r="65" spans="2:19" x14ac:dyDescent="0.2">
      <c r="F65" s="113"/>
      <c r="G65" s="113"/>
      <c r="H65" s="113"/>
      <c r="I65" s="113"/>
      <c r="J65" s="113"/>
      <c r="K65" s="113"/>
      <c r="L65" s="113"/>
      <c r="M65" s="113"/>
      <c r="N65" s="113"/>
      <c r="O65" s="113"/>
      <c r="P65" s="113"/>
      <c r="Q65" s="113"/>
      <c r="R65" s="113"/>
      <c r="S65" s="113"/>
    </row>
    <row r="66" spans="2:19" x14ac:dyDescent="0.2">
      <c r="B66" s="426" t="s">
        <v>268</v>
      </c>
      <c r="C66" s="426"/>
      <c r="D66" s="426">
        <f>D12-D59</f>
        <v>0</v>
      </c>
      <c r="E66" s="426">
        <f>E12-E59</f>
        <v>0</v>
      </c>
      <c r="F66" s="426">
        <f t="shared" ref="F66:R66" si="49">F12-F59</f>
        <v>0</v>
      </c>
      <c r="G66" s="426">
        <f t="shared" si="49"/>
        <v>0</v>
      </c>
      <c r="H66" s="426">
        <f t="shared" si="49"/>
        <v>0</v>
      </c>
      <c r="I66" s="426">
        <f t="shared" si="49"/>
        <v>0</v>
      </c>
      <c r="J66" s="426">
        <f t="shared" si="49"/>
        <v>0</v>
      </c>
      <c r="K66" s="426">
        <f t="shared" si="49"/>
        <v>0</v>
      </c>
      <c r="L66" s="426">
        <f t="shared" si="49"/>
        <v>0</v>
      </c>
      <c r="M66" s="426">
        <f t="shared" si="49"/>
        <v>0</v>
      </c>
      <c r="N66" s="426">
        <f t="shared" si="49"/>
        <v>0</v>
      </c>
      <c r="O66" s="426">
        <f t="shared" si="49"/>
        <v>0</v>
      </c>
      <c r="P66" s="426">
        <f t="shared" si="49"/>
        <v>0</v>
      </c>
      <c r="Q66" s="426">
        <f t="shared" si="49"/>
        <v>0</v>
      </c>
      <c r="R66" s="426">
        <f t="shared" si="49"/>
        <v>0</v>
      </c>
      <c r="S66" s="426">
        <f>S12-S59</f>
        <v>0</v>
      </c>
    </row>
    <row r="67" spans="2:19" x14ac:dyDescent="0.2">
      <c r="B67" s="426"/>
      <c r="C67" s="426"/>
      <c r="D67" s="426"/>
      <c r="E67" s="426">
        <f>E60-E13</f>
        <v>0</v>
      </c>
      <c r="F67" s="426">
        <f t="shared" ref="F67:S68" si="50">F60-F13</f>
        <v>0</v>
      </c>
      <c r="G67" s="426">
        <f t="shared" si="50"/>
        <v>0</v>
      </c>
      <c r="H67" s="426">
        <f t="shared" si="50"/>
        <v>0</v>
      </c>
      <c r="I67" s="426">
        <f t="shared" si="50"/>
        <v>0</v>
      </c>
      <c r="J67" s="426">
        <f t="shared" si="50"/>
        <v>0</v>
      </c>
      <c r="K67" s="426">
        <f t="shared" si="50"/>
        <v>0</v>
      </c>
      <c r="L67" s="426">
        <f t="shared" si="50"/>
        <v>0</v>
      </c>
      <c r="M67" s="426">
        <f t="shared" si="50"/>
        <v>0</v>
      </c>
      <c r="N67" s="426">
        <f t="shared" si="50"/>
        <v>0</v>
      </c>
      <c r="O67" s="426">
        <f t="shared" si="50"/>
        <v>0</v>
      </c>
      <c r="P67" s="426">
        <f t="shared" si="50"/>
        <v>0</v>
      </c>
      <c r="Q67" s="426">
        <f t="shared" si="50"/>
        <v>0</v>
      </c>
      <c r="R67" s="426">
        <f>R60-R13</f>
        <v>0</v>
      </c>
      <c r="S67" s="426">
        <f t="shared" si="50"/>
        <v>0</v>
      </c>
    </row>
    <row r="68" spans="2:19" ht="13.5" customHeight="1" x14ac:dyDescent="0.2">
      <c r="B68" s="426"/>
      <c r="C68" s="426"/>
      <c r="D68" s="426"/>
      <c r="E68" s="426"/>
      <c r="F68" s="426">
        <f>F61-F14</f>
        <v>0</v>
      </c>
      <c r="G68" s="426">
        <f t="shared" si="50"/>
        <v>0</v>
      </c>
      <c r="H68" s="426">
        <f t="shared" si="50"/>
        <v>0</v>
      </c>
      <c r="I68" s="426">
        <f>I61-I14</f>
        <v>0</v>
      </c>
      <c r="J68" s="426">
        <f t="shared" si="50"/>
        <v>0</v>
      </c>
      <c r="K68" s="426">
        <f t="shared" si="50"/>
        <v>0</v>
      </c>
      <c r="L68" s="426">
        <f t="shared" si="50"/>
        <v>0</v>
      </c>
      <c r="M68" s="426">
        <f t="shared" si="50"/>
        <v>0</v>
      </c>
      <c r="N68" s="426">
        <f t="shared" si="50"/>
        <v>0</v>
      </c>
      <c r="O68" s="426">
        <f t="shared" si="50"/>
        <v>0</v>
      </c>
      <c r="P68" s="426">
        <f t="shared" si="50"/>
        <v>0</v>
      </c>
      <c r="Q68" s="426">
        <f t="shared" si="50"/>
        <v>0</v>
      </c>
      <c r="R68" s="426"/>
      <c r="S68" s="426"/>
    </row>
    <row r="69" spans="2:19" ht="13.5" customHeight="1" x14ac:dyDescent="0.2">
      <c r="B69" s="426"/>
      <c r="C69" s="426"/>
      <c r="D69" s="426"/>
      <c r="E69" s="426"/>
      <c r="F69" s="426"/>
      <c r="G69" s="426"/>
      <c r="H69" s="426"/>
      <c r="I69" s="426"/>
      <c r="J69" s="426"/>
      <c r="K69" s="426"/>
      <c r="L69" s="426"/>
      <c r="M69" s="426"/>
      <c r="N69" s="426"/>
      <c r="O69" s="426"/>
      <c r="P69" s="426"/>
      <c r="Q69" s="426"/>
      <c r="R69" s="426"/>
      <c r="S69" s="426"/>
    </row>
    <row r="70" spans="2:19" ht="14.25" customHeight="1" x14ac:dyDescent="0.2">
      <c r="B70" s="426"/>
      <c r="C70" s="426"/>
      <c r="D70" s="426">
        <f>D63-D59</f>
        <v>0</v>
      </c>
      <c r="E70" s="426">
        <f t="shared" ref="E70:S70" si="51">E63-E59</f>
        <v>0</v>
      </c>
      <c r="F70" s="426">
        <f t="shared" si="51"/>
        <v>0</v>
      </c>
      <c r="G70" s="426">
        <f t="shared" si="51"/>
        <v>0</v>
      </c>
      <c r="H70" s="426">
        <f t="shared" si="51"/>
        <v>0</v>
      </c>
      <c r="I70" s="426">
        <f t="shared" si="51"/>
        <v>0</v>
      </c>
      <c r="J70" s="426">
        <f t="shared" si="51"/>
        <v>0</v>
      </c>
      <c r="K70" s="426">
        <f t="shared" si="51"/>
        <v>0</v>
      </c>
      <c r="L70" s="426">
        <f t="shared" si="51"/>
        <v>0</v>
      </c>
      <c r="M70" s="426">
        <f t="shared" si="51"/>
        <v>0</v>
      </c>
      <c r="N70" s="426">
        <f t="shared" si="51"/>
        <v>0</v>
      </c>
      <c r="O70" s="426">
        <f t="shared" si="51"/>
        <v>0</v>
      </c>
      <c r="P70" s="426">
        <f t="shared" si="51"/>
        <v>0</v>
      </c>
      <c r="Q70" s="426">
        <f t="shared" si="51"/>
        <v>0</v>
      </c>
      <c r="R70" s="426">
        <f t="shared" si="51"/>
        <v>0</v>
      </c>
      <c r="S70" s="426">
        <f t="shared" si="51"/>
        <v>0</v>
      </c>
    </row>
    <row r="71" spans="2:19" x14ac:dyDescent="0.2">
      <c r="B71" s="426"/>
      <c r="C71" s="426"/>
      <c r="D71" s="426">
        <f>D64-D59</f>
        <v>0</v>
      </c>
      <c r="E71" s="426">
        <f t="shared" ref="E71:S71" si="52">E64-E59</f>
        <v>0</v>
      </c>
      <c r="F71" s="426">
        <f t="shared" si="52"/>
        <v>0</v>
      </c>
      <c r="G71" s="426">
        <f t="shared" si="52"/>
        <v>0</v>
      </c>
      <c r="H71" s="426">
        <f t="shared" si="52"/>
        <v>0</v>
      </c>
      <c r="I71" s="426">
        <f t="shared" si="52"/>
        <v>0</v>
      </c>
      <c r="J71" s="426">
        <f t="shared" si="52"/>
        <v>0</v>
      </c>
      <c r="K71" s="426">
        <f t="shared" si="52"/>
        <v>0</v>
      </c>
      <c r="L71" s="426">
        <f t="shared" si="52"/>
        <v>0</v>
      </c>
      <c r="M71" s="426">
        <f t="shared" si="52"/>
        <v>0</v>
      </c>
      <c r="N71" s="426">
        <f t="shared" si="52"/>
        <v>0</v>
      </c>
      <c r="O71" s="426">
        <f t="shared" si="52"/>
        <v>0</v>
      </c>
      <c r="P71" s="426">
        <f t="shared" si="52"/>
        <v>0</v>
      </c>
      <c r="Q71" s="426">
        <f t="shared" si="52"/>
        <v>0</v>
      </c>
      <c r="R71" s="426">
        <f t="shared" si="52"/>
        <v>0</v>
      </c>
      <c r="S71" s="426">
        <f t="shared" si="52"/>
        <v>0</v>
      </c>
    </row>
    <row r="72" spans="2:19" x14ac:dyDescent="0.2">
      <c r="C72" s="342"/>
      <c r="D72" s="342"/>
    </row>
    <row r="73" spans="2:19" x14ac:dyDescent="0.2">
      <c r="C73" s="342"/>
      <c r="D73" s="342"/>
    </row>
    <row r="74" spans="2:19" x14ac:dyDescent="0.2">
      <c r="C74" s="342"/>
      <c r="D74" s="342"/>
    </row>
    <row r="75" spans="2:19" x14ac:dyDescent="0.2">
      <c r="C75" s="342"/>
      <c r="D75" s="342"/>
    </row>
    <row r="76" spans="2:19" x14ac:dyDescent="0.2">
      <c r="C76" s="342"/>
      <c r="D76" s="342"/>
    </row>
    <row r="77" spans="2:19" x14ac:dyDescent="0.2">
      <c r="C77" s="342"/>
      <c r="D77" s="342"/>
    </row>
    <row r="78" spans="2:19" x14ac:dyDescent="0.2">
      <c r="C78" s="342"/>
      <c r="D78" s="342"/>
    </row>
    <row r="79" spans="2:19" x14ac:dyDescent="0.2">
      <c r="C79" s="342"/>
      <c r="D79" s="342"/>
    </row>
    <row r="80" spans="2:19" x14ac:dyDescent="0.2">
      <c r="C80" s="342"/>
      <c r="D80" s="342"/>
    </row>
    <row r="81" spans="3:4" x14ac:dyDescent="0.2">
      <c r="C81" s="342"/>
      <c r="D81" s="342"/>
    </row>
    <row r="82" spans="3:4" x14ac:dyDescent="0.2">
      <c r="C82" s="342"/>
      <c r="D82" s="342"/>
    </row>
    <row r="83" spans="3:4" x14ac:dyDescent="0.2">
      <c r="C83" s="342"/>
      <c r="D83" s="342"/>
    </row>
    <row r="84" spans="3:4" x14ac:dyDescent="0.2">
      <c r="C84" s="342"/>
      <c r="D84" s="342"/>
    </row>
    <row r="85" spans="3:4" x14ac:dyDescent="0.2">
      <c r="C85" s="342"/>
      <c r="D85" s="342"/>
    </row>
    <row r="86" spans="3:4" x14ac:dyDescent="0.2">
      <c r="C86" s="342"/>
      <c r="D86" s="342"/>
    </row>
    <row r="87" spans="3:4" x14ac:dyDescent="0.2">
      <c r="C87" s="342"/>
      <c r="D87" s="342"/>
    </row>
    <row r="88" spans="3:4" x14ac:dyDescent="0.2">
      <c r="C88" s="342"/>
      <c r="D88" s="342"/>
    </row>
    <row r="89" spans="3:4" x14ac:dyDescent="0.2">
      <c r="C89" s="342"/>
      <c r="D89" s="342"/>
    </row>
    <row r="90" spans="3:4" x14ac:dyDescent="0.2">
      <c r="C90" s="342"/>
      <c r="D90" s="342"/>
    </row>
    <row r="91" spans="3:4" x14ac:dyDescent="0.2">
      <c r="C91" s="342"/>
      <c r="D91" s="342"/>
    </row>
    <row r="92" spans="3:4" x14ac:dyDescent="0.2">
      <c r="C92" s="342"/>
      <c r="D92" s="342"/>
    </row>
    <row r="93" spans="3:4" x14ac:dyDescent="0.2">
      <c r="C93" s="342"/>
      <c r="D93" s="342"/>
    </row>
    <row r="94" spans="3:4" x14ac:dyDescent="0.2">
      <c r="C94" s="342"/>
      <c r="D94" s="342"/>
    </row>
    <row r="95" spans="3:4" x14ac:dyDescent="0.2">
      <c r="C95" s="342"/>
      <c r="D95" s="342"/>
    </row>
    <row r="96" spans="3:4" x14ac:dyDescent="0.2">
      <c r="C96" s="342"/>
      <c r="D96" s="342"/>
    </row>
    <row r="97" spans="1:4" x14ac:dyDescent="0.2">
      <c r="C97" s="342"/>
      <c r="D97" s="342"/>
    </row>
    <row r="98" spans="1:4" x14ac:dyDescent="0.2">
      <c r="A98" s="12"/>
      <c r="B98" s="12"/>
      <c r="C98" s="342"/>
      <c r="D98" s="342"/>
    </row>
    <row r="99" spans="1:4" x14ac:dyDescent="0.2">
      <c r="A99" s="12" t="e">
        <f>SUM(#REF!)</f>
        <v>#REF!</v>
      </c>
      <c r="B99" s="12" t="e">
        <f>SUM(#REF!)</f>
        <v>#REF!</v>
      </c>
      <c r="C99" s="342"/>
      <c r="D99" s="342"/>
    </row>
  </sheetData>
  <mergeCells count="33">
    <mergeCell ref="B57:R57"/>
    <mergeCell ref="B33:B56"/>
    <mergeCell ref="C33:C35"/>
    <mergeCell ref="C36:C38"/>
    <mergeCell ref="C39:C41"/>
    <mergeCell ref="C42:C44"/>
    <mergeCell ref="C45:C47"/>
    <mergeCell ref="C48:C50"/>
    <mergeCell ref="Q9:Q11"/>
    <mergeCell ref="B12:C14"/>
    <mergeCell ref="B15:B32"/>
    <mergeCell ref="C15:C17"/>
    <mergeCell ref="C18:C20"/>
    <mergeCell ref="C21:C23"/>
    <mergeCell ref="C24:C26"/>
    <mergeCell ref="C27:C29"/>
    <mergeCell ref="C30:C32"/>
    <mergeCell ref="K9:K11"/>
    <mergeCell ref="L9:L11"/>
    <mergeCell ref="M9:M11"/>
    <mergeCell ref="N9:N11"/>
    <mergeCell ref="O9:O11"/>
    <mergeCell ref="P9:P11"/>
    <mergeCell ref="B8:C11"/>
    <mergeCell ref="D8:D11"/>
    <mergeCell ref="E8:E11"/>
    <mergeCell ref="R8:R11"/>
    <mergeCell ref="S8:S11"/>
    <mergeCell ref="F9:F11"/>
    <mergeCell ref="G9:G11"/>
    <mergeCell ref="H9:H11"/>
    <mergeCell ref="I9:I11"/>
    <mergeCell ref="J9:J11"/>
  </mergeCells>
  <phoneticPr fontId="3"/>
  <pageMargins left="0.78" right="0.45" top="0.55000000000000004" bottom="0.39370078740157483" header="0.28999999999999998" footer="0.19685039370078741"/>
  <pageSetup paperSize="9" scale="5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F6DC6-75D0-4F68-9209-A9DB7D8C6FEE}">
  <sheetPr>
    <tabColor rgb="FF92D050"/>
    <pageSetUpPr fitToPage="1"/>
  </sheetPr>
  <dimension ref="B2:AB69"/>
  <sheetViews>
    <sheetView view="pageBreakPreview" topLeftCell="A6" zoomScaleNormal="84" zoomScaleSheetLayoutView="100" workbookViewId="0">
      <pane xSplit="3300" topLeftCell="C1" activePane="topRight"/>
      <selection pane="topRight"/>
    </sheetView>
  </sheetViews>
  <sheetFormatPr defaultColWidth="9" defaultRowHeight="13.2" x14ac:dyDescent="0.2"/>
  <cols>
    <col min="1" max="1" width="5" style="12" customWidth="1"/>
    <col min="2" max="2" width="3.6640625" style="12" customWidth="1"/>
    <col min="3" max="3" width="18.109375" style="12" customWidth="1"/>
    <col min="4" max="4" width="9.33203125" style="13" customWidth="1"/>
    <col min="5" max="8" width="9.33203125" style="12" customWidth="1"/>
    <col min="9" max="12" width="9.33203125" style="13" customWidth="1"/>
    <col min="13" max="16" width="9.33203125" style="12" customWidth="1"/>
    <col min="17" max="18" width="9.33203125" style="13" customWidth="1"/>
    <col min="19" max="19" width="9.33203125" style="12" customWidth="1"/>
    <col min="20" max="20" width="9.33203125" style="13" customWidth="1"/>
    <col min="21" max="24" width="9.33203125" style="12" customWidth="1"/>
    <col min="25" max="26" width="9.33203125" style="13" customWidth="1"/>
    <col min="27" max="27" width="9.33203125" style="12" customWidth="1"/>
    <col min="28" max="16384" width="9" style="12"/>
  </cols>
  <sheetData>
    <row r="2" spans="2:28" ht="14.4" x14ac:dyDescent="0.2">
      <c r="B2" s="11" t="s">
        <v>195</v>
      </c>
    </row>
    <row r="3" spans="2:28" x14ac:dyDescent="0.2">
      <c r="U3" s="14" t="s">
        <v>196</v>
      </c>
    </row>
    <row r="4" spans="2:28" x14ac:dyDescent="0.2">
      <c r="U4" s="14" t="s">
        <v>197</v>
      </c>
    </row>
    <row r="5" spans="2:28" x14ac:dyDescent="0.2">
      <c r="U5" s="14" t="s">
        <v>198</v>
      </c>
    </row>
    <row r="6" spans="2:28" ht="18" customHeight="1" thickBot="1" x14ac:dyDescent="0.25">
      <c r="I6" s="12"/>
      <c r="J6" s="12"/>
      <c r="K6" s="12"/>
      <c r="Q6" s="12"/>
      <c r="R6" s="12"/>
      <c r="Y6" s="12"/>
      <c r="Z6" s="12"/>
      <c r="AA6" s="13" t="s">
        <v>199</v>
      </c>
    </row>
    <row r="7" spans="2:28" s="20" customFormat="1" ht="13.5" customHeight="1" x14ac:dyDescent="0.2">
      <c r="B7" s="15"/>
      <c r="C7" s="16"/>
      <c r="D7" s="17" t="s">
        <v>200</v>
      </c>
      <c r="E7" s="18"/>
      <c r="F7" s="18"/>
      <c r="G7" s="18"/>
      <c r="H7" s="18"/>
      <c r="I7" s="18"/>
      <c r="J7" s="18"/>
      <c r="K7" s="18"/>
      <c r="L7" s="17" t="s">
        <v>201</v>
      </c>
      <c r="M7" s="18"/>
      <c r="N7" s="18"/>
      <c r="O7" s="18"/>
      <c r="P7" s="18"/>
      <c r="Q7" s="18"/>
      <c r="R7" s="18"/>
      <c r="S7" s="18"/>
      <c r="T7" s="17" t="s">
        <v>202</v>
      </c>
      <c r="U7" s="18"/>
      <c r="V7" s="18"/>
      <c r="W7" s="18"/>
      <c r="X7" s="18"/>
      <c r="Y7" s="18"/>
      <c r="Z7" s="18"/>
      <c r="AA7" s="19"/>
    </row>
    <row r="8" spans="2:28" s="20" customFormat="1" ht="13.5" customHeight="1" x14ac:dyDescent="0.2">
      <c r="B8" s="21"/>
      <c r="C8" s="22"/>
      <c r="D8" s="23"/>
      <c r="E8" s="24" t="s">
        <v>203</v>
      </c>
      <c r="F8" s="15" t="s">
        <v>204</v>
      </c>
      <c r="G8" s="25" t="s">
        <v>205</v>
      </c>
      <c r="H8" s="26"/>
      <c r="I8" s="26"/>
      <c r="J8" s="26"/>
      <c r="K8" s="27"/>
      <c r="L8" s="28"/>
      <c r="M8" s="24" t="s">
        <v>203</v>
      </c>
      <c r="N8" s="15" t="s">
        <v>204</v>
      </c>
      <c r="O8" s="29"/>
      <c r="P8" s="26"/>
      <c r="Q8" s="26"/>
      <c r="R8" s="26"/>
      <c r="S8" s="27"/>
      <c r="T8" s="28"/>
      <c r="U8" s="24" t="s">
        <v>203</v>
      </c>
      <c r="V8" s="15" t="s">
        <v>204</v>
      </c>
      <c r="W8" s="29"/>
      <c r="X8" s="26"/>
      <c r="Y8" s="26"/>
      <c r="Z8" s="26"/>
      <c r="AA8" s="27"/>
    </row>
    <row r="9" spans="2:28" s="20" customFormat="1" ht="12" customHeight="1" x14ac:dyDescent="0.2">
      <c r="B9" s="21"/>
      <c r="C9" s="22"/>
      <c r="D9" s="23"/>
      <c r="E9" s="30"/>
      <c r="F9" s="21"/>
      <c r="G9" s="31" t="s">
        <v>206</v>
      </c>
      <c r="H9" s="32"/>
      <c r="I9" s="33"/>
      <c r="J9" s="24" t="s">
        <v>207</v>
      </c>
      <c r="K9" s="34" t="s">
        <v>208</v>
      </c>
      <c r="L9" s="28"/>
      <c r="M9" s="30"/>
      <c r="N9" s="21"/>
      <c r="O9" s="31" t="s">
        <v>206</v>
      </c>
      <c r="P9" s="32"/>
      <c r="Q9" s="33"/>
      <c r="R9" s="24" t="s">
        <v>207</v>
      </c>
      <c r="S9" s="35" t="s">
        <v>208</v>
      </c>
      <c r="T9" s="28"/>
      <c r="U9" s="30"/>
      <c r="V9" s="21"/>
      <c r="W9" s="31" t="s">
        <v>206</v>
      </c>
      <c r="X9" s="32"/>
      <c r="Y9" s="33"/>
      <c r="Z9" s="24" t="s">
        <v>207</v>
      </c>
      <c r="AA9" s="35" t="s">
        <v>208</v>
      </c>
    </row>
    <row r="10" spans="2:28" s="20" customFormat="1" ht="162.75" customHeight="1" x14ac:dyDescent="0.2">
      <c r="B10" s="36"/>
      <c r="C10" s="37"/>
      <c r="D10" s="38"/>
      <c r="E10" s="39"/>
      <c r="F10" s="36"/>
      <c r="G10" s="40"/>
      <c r="H10" s="41" t="s">
        <v>209</v>
      </c>
      <c r="I10" s="41" t="s">
        <v>210</v>
      </c>
      <c r="J10" s="42"/>
      <c r="K10" s="43"/>
      <c r="L10" s="44"/>
      <c r="M10" s="39"/>
      <c r="N10" s="36"/>
      <c r="O10" s="40"/>
      <c r="P10" s="41" t="s">
        <v>209</v>
      </c>
      <c r="Q10" s="41" t="s">
        <v>210</v>
      </c>
      <c r="R10" s="42"/>
      <c r="S10" s="45"/>
      <c r="T10" s="44"/>
      <c r="U10" s="39"/>
      <c r="V10" s="36"/>
      <c r="W10" s="40"/>
      <c r="X10" s="41" t="s">
        <v>209</v>
      </c>
      <c r="Y10" s="41" t="s">
        <v>210</v>
      </c>
      <c r="Z10" s="42"/>
      <c r="AA10" s="45"/>
    </row>
    <row r="11" spans="2:28" ht="14.1" customHeight="1" x14ac:dyDescent="0.2">
      <c r="B11" s="46" t="s">
        <v>211</v>
      </c>
      <c r="C11" s="47"/>
      <c r="D11" s="48">
        <f>D14+D17+D20+D23+D26+D29</f>
        <v>401</v>
      </c>
      <c r="E11" s="49">
        <v>379</v>
      </c>
      <c r="F11" s="49">
        <v>316</v>
      </c>
      <c r="G11" s="49">
        <f>G14+G17+G20+G23+G26+G29</f>
        <v>283</v>
      </c>
      <c r="H11" s="49">
        <f t="shared" ref="H11:S11" si="0">H14+H17+H20+H23+H26+H29</f>
        <v>119</v>
      </c>
      <c r="I11" s="49">
        <f t="shared" si="0"/>
        <v>261</v>
      </c>
      <c r="J11" s="49">
        <f t="shared" si="0"/>
        <v>56</v>
      </c>
      <c r="K11" s="49">
        <f t="shared" si="0"/>
        <v>122</v>
      </c>
      <c r="L11" s="48">
        <f>L14+L17+L20+L23+L26+L29</f>
        <v>401</v>
      </c>
      <c r="M11" s="49">
        <f>M14+M17+M20+M23+M26+M29</f>
        <v>361</v>
      </c>
      <c r="N11" s="49">
        <f t="shared" si="0"/>
        <v>228</v>
      </c>
      <c r="O11" s="49">
        <f t="shared" si="0"/>
        <v>175</v>
      </c>
      <c r="P11" s="49">
        <f t="shared" si="0"/>
        <v>174</v>
      </c>
      <c r="Q11" s="49">
        <f t="shared" si="0"/>
        <v>223</v>
      </c>
      <c r="R11" s="49">
        <f t="shared" si="0"/>
        <v>142</v>
      </c>
      <c r="S11" s="49">
        <f t="shared" si="0"/>
        <v>182</v>
      </c>
      <c r="T11" s="48">
        <f>T14+T17+T20+T23+T26+T29</f>
        <v>401</v>
      </c>
      <c r="U11" s="49">
        <f>U14+U17+U20+U23+U26+U29</f>
        <v>360</v>
      </c>
      <c r="V11" s="49">
        <f t="shared" ref="V11:AA11" si="1">V14+V17+V20+V23+V26+V29</f>
        <v>294</v>
      </c>
      <c r="W11" s="49">
        <f t="shared" si="1"/>
        <v>267</v>
      </c>
      <c r="X11" s="49">
        <f t="shared" si="1"/>
        <v>193</v>
      </c>
      <c r="Y11" s="49">
        <f t="shared" si="1"/>
        <v>293</v>
      </c>
      <c r="Z11" s="49">
        <f t="shared" si="1"/>
        <v>151</v>
      </c>
      <c r="AA11" s="50">
        <f t="shared" si="1"/>
        <v>179</v>
      </c>
    </row>
    <row r="12" spans="2:28" ht="14.1" customHeight="1" x14ac:dyDescent="0.2">
      <c r="B12" s="51"/>
      <c r="C12" s="52"/>
      <c r="D12" s="53"/>
      <c r="E12" s="54">
        <f>(E11/D11)</f>
        <v>0.9451371571072319</v>
      </c>
      <c r="F12" s="54">
        <f>(F11/D11)</f>
        <v>0.78802992518703241</v>
      </c>
      <c r="G12" s="54">
        <f>(G11/D11)</f>
        <v>0.70573566084788031</v>
      </c>
      <c r="H12" s="54">
        <f>(H11/D11)</f>
        <v>0.29675810473815462</v>
      </c>
      <c r="I12" s="54">
        <f>(I11/D11)</f>
        <v>0.6508728179551122</v>
      </c>
      <c r="J12" s="54">
        <f>(J11/D11)</f>
        <v>0.1396508728179551</v>
      </c>
      <c r="K12" s="54">
        <f>(K11/D11)</f>
        <v>0.30423940149625933</v>
      </c>
      <c r="L12" s="55">
        <f>ROUND(L11/D11,3)</f>
        <v>1</v>
      </c>
      <c r="M12" s="54">
        <f>ROUND(M11/$D$11,3)</f>
        <v>0.9</v>
      </c>
      <c r="N12" s="54">
        <f t="shared" ref="N12:S12" si="2">ROUND(N11/$D$11,3)</f>
        <v>0.56899999999999995</v>
      </c>
      <c r="O12" s="54">
        <f t="shared" si="2"/>
        <v>0.436</v>
      </c>
      <c r="P12" s="54">
        <f t="shared" si="2"/>
        <v>0.434</v>
      </c>
      <c r="Q12" s="54">
        <f t="shared" si="2"/>
        <v>0.55600000000000005</v>
      </c>
      <c r="R12" s="54">
        <f t="shared" si="2"/>
        <v>0.35399999999999998</v>
      </c>
      <c r="S12" s="54">
        <f t="shared" si="2"/>
        <v>0.45400000000000001</v>
      </c>
      <c r="T12" s="55">
        <f>ROUND(T11/D11,3)</f>
        <v>1</v>
      </c>
      <c r="U12" s="54">
        <f t="shared" ref="U12:AA12" si="3">ROUND(U11/$D$11,3)</f>
        <v>0.89800000000000002</v>
      </c>
      <c r="V12" s="54">
        <f t="shared" si="3"/>
        <v>0.73299999999999998</v>
      </c>
      <c r="W12" s="54">
        <f t="shared" si="3"/>
        <v>0.66600000000000004</v>
      </c>
      <c r="X12" s="54">
        <f t="shared" si="3"/>
        <v>0.48099999999999998</v>
      </c>
      <c r="Y12" s="54">
        <f t="shared" si="3"/>
        <v>0.73099999999999998</v>
      </c>
      <c r="Z12" s="54">
        <f t="shared" si="3"/>
        <v>0.377</v>
      </c>
      <c r="AA12" s="56">
        <f t="shared" si="3"/>
        <v>0.44600000000000001</v>
      </c>
    </row>
    <row r="13" spans="2:28" ht="14.1" customHeight="1" thickBot="1" x14ac:dyDescent="0.25">
      <c r="B13" s="57"/>
      <c r="C13" s="58"/>
      <c r="D13" s="59"/>
      <c r="E13" s="60"/>
      <c r="F13" s="60"/>
      <c r="G13" s="60"/>
      <c r="H13" s="60"/>
      <c r="I13" s="60"/>
      <c r="J13" s="60"/>
      <c r="K13" s="60"/>
      <c r="L13" s="61"/>
      <c r="M13" s="62">
        <f>ROUND(M11/$L$11,3)</f>
        <v>0.9</v>
      </c>
      <c r="N13" s="62">
        <f t="shared" ref="N13:S13" si="4">ROUND(N11/$L$11,3)</f>
        <v>0.56899999999999995</v>
      </c>
      <c r="O13" s="62">
        <f t="shared" si="4"/>
        <v>0.436</v>
      </c>
      <c r="P13" s="62">
        <f t="shared" si="4"/>
        <v>0.434</v>
      </c>
      <c r="Q13" s="62">
        <f t="shared" si="4"/>
        <v>0.55600000000000005</v>
      </c>
      <c r="R13" s="62">
        <f t="shared" si="4"/>
        <v>0.35399999999999998</v>
      </c>
      <c r="S13" s="62">
        <f t="shared" si="4"/>
        <v>0.45400000000000001</v>
      </c>
      <c r="T13" s="63"/>
      <c r="U13" s="62">
        <f>ROUND(U11/$T$11,3)</f>
        <v>0.89800000000000002</v>
      </c>
      <c r="V13" s="62">
        <f t="shared" ref="V13:AA13" si="5">ROUND(V11/$T$11,3)</f>
        <v>0.73299999999999998</v>
      </c>
      <c r="W13" s="62">
        <f t="shared" si="5"/>
        <v>0.66600000000000004</v>
      </c>
      <c r="X13" s="62">
        <f t="shared" si="5"/>
        <v>0.48099999999999998</v>
      </c>
      <c r="Y13" s="62">
        <f t="shared" si="5"/>
        <v>0.73099999999999998</v>
      </c>
      <c r="Z13" s="62">
        <f t="shared" si="5"/>
        <v>0.377</v>
      </c>
      <c r="AA13" s="64">
        <f t="shared" si="5"/>
        <v>0.44600000000000001</v>
      </c>
      <c r="AB13" s="65"/>
    </row>
    <row r="14" spans="2:28" ht="14.1" customHeight="1" thickTop="1" x14ac:dyDescent="0.2">
      <c r="B14" s="66" t="s">
        <v>212</v>
      </c>
      <c r="C14" s="67" t="s">
        <v>213</v>
      </c>
      <c r="D14" s="68">
        <v>45</v>
      </c>
      <c r="E14" s="69">
        <v>44</v>
      </c>
      <c r="F14" s="69">
        <v>12</v>
      </c>
      <c r="G14" s="69">
        <v>11</v>
      </c>
      <c r="H14" s="69">
        <v>5</v>
      </c>
      <c r="I14" s="69">
        <v>10</v>
      </c>
      <c r="J14" s="69">
        <v>1</v>
      </c>
      <c r="K14" s="69">
        <v>2</v>
      </c>
      <c r="L14" s="70">
        <v>45</v>
      </c>
      <c r="M14" s="69">
        <v>45</v>
      </c>
      <c r="N14" s="69">
        <v>9</v>
      </c>
      <c r="O14" s="69">
        <v>8</v>
      </c>
      <c r="P14" s="69">
        <v>15</v>
      </c>
      <c r="Q14" s="69">
        <v>16</v>
      </c>
      <c r="R14" s="69">
        <v>14</v>
      </c>
      <c r="S14" s="69">
        <v>14</v>
      </c>
      <c r="T14" s="70">
        <v>45</v>
      </c>
      <c r="U14" s="69">
        <v>44</v>
      </c>
      <c r="V14" s="69">
        <v>11</v>
      </c>
      <c r="W14" s="69">
        <v>9</v>
      </c>
      <c r="X14" s="69">
        <v>13</v>
      </c>
      <c r="Y14" s="69">
        <v>18</v>
      </c>
      <c r="Z14" s="69">
        <v>13</v>
      </c>
      <c r="AA14" s="71">
        <v>14</v>
      </c>
    </row>
    <row r="15" spans="2:28" ht="14.1" customHeight="1" x14ac:dyDescent="0.2">
      <c r="B15" s="72"/>
      <c r="C15" s="51"/>
      <c r="D15" s="53"/>
      <c r="E15" s="54">
        <f>ROUND(E14/D14,3)</f>
        <v>0.97799999999999998</v>
      </c>
      <c r="F15" s="54">
        <f>ROUND(F14/D14,3)</f>
        <v>0.26700000000000002</v>
      </c>
      <c r="G15" s="54">
        <f>ROUND(G14/D14,3)</f>
        <v>0.24399999999999999</v>
      </c>
      <c r="H15" s="54">
        <f>ROUND(H14/D14,3)</f>
        <v>0.111</v>
      </c>
      <c r="I15" s="54">
        <f>ROUND(I14/D14,3)</f>
        <v>0.222</v>
      </c>
      <c r="J15" s="54">
        <f>ROUND(J14/D14,3)</f>
        <v>2.1999999999999999E-2</v>
      </c>
      <c r="K15" s="54">
        <f>ROUND(K14/D14,3)</f>
        <v>4.3999999999999997E-2</v>
      </c>
      <c r="L15" s="55">
        <f>ROUND(L14/D14,3)</f>
        <v>1</v>
      </c>
      <c r="M15" s="54">
        <f>ROUND(M14/D14,3)</f>
        <v>1</v>
      </c>
      <c r="N15" s="54">
        <f>ROUND(N14/D14,3)</f>
        <v>0.2</v>
      </c>
      <c r="O15" s="54">
        <f>ROUND(O14/D14,3)</f>
        <v>0.17799999999999999</v>
      </c>
      <c r="P15" s="54">
        <f>ROUND(P14/D14,3)</f>
        <v>0.33300000000000002</v>
      </c>
      <c r="Q15" s="54">
        <f>ROUND(Q14/D14,3)</f>
        <v>0.35599999999999998</v>
      </c>
      <c r="R15" s="54">
        <f>ROUND(R14/D14,3)</f>
        <v>0.311</v>
      </c>
      <c r="S15" s="54">
        <f>ROUND(S14/D14,3)</f>
        <v>0.311</v>
      </c>
      <c r="T15" s="55">
        <f>ROUND(T14/D14,3)</f>
        <v>1</v>
      </c>
      <c r="U15" s="54">
        <f>ROUND(U14/D14,3)</f>
        <v>0.97799999999999998</v>
      </c>
      <c r="V15" s="54">
        <f>ROUND(V14/D14,3)</f>
        <v>0.24399999999999999</v>
      </c>
      <c r="W15" s="54">
        <f>ROUND(W14/D14,3)</f>
        <v>0.2</v>
      </c>
      <c r="X15" s="54">
        <f>ROUND(X14/D14,3)</f>
        <v>0.28899999999999998</v>
      </c>
      <c r="Y15" s="54">
        <f>ROUND(Y14/D14,3)</f>
        <v>0.4</v>
      </c>
      <c r="Z15" s="54">
        <f>ROUND(Z14/D14,3)</f>
        <v>0.28899999999999998</v>
      </c>
      <c r="AA15" s="56">
        <f>ROUND(AA14/D14,3)</f>
        <v>0.311</v>
      </c>
    </row>
    <row r="16" spans="2:28" ht="14.1" customHeight="1" x14ac:dyDescent="0.2">
      <c r="B16" s="72"/>
      <c r="C16" s="73"/>
      <c r="D16" s="74"/>
      <c r="E16" s="75"/>
      <c r="F16" s="76"/>
      <c r="G16" s="76"/>
      <c r="H16" s="75"/>
      <c r="I16" s="75"/>
      <c r="J16" s="75"/>
      <c r="K16" s="75"/>
      <c r="L16" s="77"/>
      <c r="M16" s="75">
        <f>ROUND(M14/L14,3)</f>
        <v>1</v>
      </c>
      <c r="N16" s="75">
        <f>ROUND(N14/L14,3)</f>
        <v>0.2</v>
      </c>
      <c r="O16" s="75">
        <f>ROUND(O14/L14,3)</f>
        <v>0.17799999999999999</v>
      </c>
      <c r="P16" s="75">
        <f>ROUND(P14/L14,3)</f>
        <v>0.33300000000000002</v>
      </c>
      <c r="Q16" s="75">
        <f>ROUND(Q14/L14,3)</f>
        <v>0.35599999999999998</v>
      </c>
      <c r="R16" s="75">
        <f>ROUND(R14/L14,3)</f>
        <v>0.311</v>
      </c>
      <c r="S16" s="75">
        <f>ROUND(S14/L14,3)</f>
        <v>0.311</v>
      </c>
      <c r="T16" s="78"/>
      <c r="U16" s="75">
        <f>ROUND(U14/T14,3)</f>
        <v>0.97799999999999998</v>
      </c>
      <c r="V16" s="75">
        <f>ROUND(V14/T14,3)</f>
        <v>0.24399999999999999</v>
      </c>
      <c r="W16" s="75">
        <f>ROUND(W14/T14,3)</f>
        <v>0.2</v>
      </c>
      <c r="X16" s="75">
        <f>ROUND(X14/T14,3)</f>
        <v>0.28899999999999998</v>
      </c>
      <c r="Y16" s="75">
        <f>ROUND(Y14/T14,3)</f>
        <v>0.4</v>
      </c>
      <c r="Z16" s="75">
        <f>ROUND(Z14/T14,3)</f>
        <v>0.28899999999999998</v>
      </c>
      <c r="AA16" s="79">
        <f>ROUND(AA14/T14,3)</f>
        <v>0.311</v>
      </c>
    </row>
    <row r="17" spans="2:27" ht="14.1" customHeight="1" x14ac:dyDescent="0.2">
      <c r="B17" s="72"/>
      <c r="C17" s="46" t="s">
        <v>214</v>
      </c>
      <c r="D17" s="80">
        <v>75</v>
      </c>
      <c r="E17" s="49">
        <v>73</v>
      </c>
      <c r="F17" s="49">
        <v>65</v>
      </c>
      <c r="G17" s="49">
        <v>58</v>
      </c>
      <c r="H17" s="49">
        <v>20</v>
      </c>
      <c r="I17" s="49">
        <v>52</v>
      </c>
      <c r="J17" s="49">
        <v>18</v>
      </c>
      <c r="K17" s="49">
        <v>28</v>
      </c>
      <c r="L17" s="48">
        <v>75</v>
      </c>
      <c r="M17" s="49">
        <v>71</v>
      </c>
      <c r="N17" s="49">
        <v>47</v>
      </c>
      <c r="O17" s="49">
        <v>35</v>
      </c>
      <c r="P17" s="49">
        <v>36</v>
      </c>
      <c r="Q17" s="49">
        <v>45</v>
      </c>
      <c r="R17" s="49">
        <v>29</v>
      </c>
      <c r="S17" s="49">
        <v>31</v>
      </c>
      <c r="T17" s="48">
        <v>75</v>
      </c>
      <c r="U17" s="49">
        <v>71</v>
      </c>
      <c r="V17" s="49">
        <v>60</v>
      </c>
      <c r="W17" s="49">
        <v>52</v>
      </c>
      <c r="X17" s="49">
        <v>38</v>
      </c>
      <c r="Y17" s="49">
        <v>58</v>
      </c>
      <c r="Z17" s="49">
        <v>28</v>
      </c>
      <c r="AA17" s="50">
        <v>33</v>
      </c>
    </row>
    <row r="18" spans="2:27" ht="14.1" customHeight="1" x14ac:dyDescent="0.2">
      <c r="B18" s="72"/>
      <c r="C18" s="51"/>
      <c r="D18" s="53"/>
      <c r="E18" s="54">
        <f>ROUND(E17/D17,3)</f>
        <v>0.97299999999999998</v>
      </c>
      <c r="F18" s="54">
        <f>ROUND(F17/D17,3)</f>
        <v>0.86699999999999999</v>
      </c>
      <c r="G18" s="54">
        <f>ROUND(G17/D17,3)</f>
        <v>0.77300000000000002</v>
      </c>
      <c r="H18" s="54">
        <f>ROUND(H17/D17,3)</f>
        <v>0.26700000000000002</v>
      </c>
      <c r="I18" s="54">
        <f>ROUND(I17/D17,3)</f>
        <v>0.69299999999999995</v>
      </c>
      <c r="J18" s="54">
        <f>ROUND(J17/D17,3)</f>
        <v>0.24</v>
      </c>
      <c r="K18" s="54">
        <f>ROUND(K17/D17,3)</f>
        <v>0.373</v>
      </c>
      <c r="L18" s="55">
        <f>ROUND(L17/D17,3)</f>
        <v>1</v>
      </c>
      <c r="M18" s="54">
        <f>ROUND(M17/D17,3)</f>
        <v>0.94699999999999995</v>
      </c>
      <c r="N18" s="54">
        <f>ROUND(N17/D17,3)</f>
        <v>0.627</v>
      </c>
      <c r="O18" s="54">
        <f>ROUND(O17/D17,3)</f>
        <v>0.46700000000000003</v>
      </c>
      <c r="P18" s="54">
        <f>ROUND(P17/D17,3)</f>
        <v>0.48</v>
      </c>
      <c r="Q18" s="54">
        <f>ROUND(Q17/D17,3)</f>
        <v>0.6</v>
      </c>
      <c r="R18" s="54">
        <f>ROUND(R17/D17,3)</f>
        <v>0.38700000000000001</v>
      </c>
      <c r="S18" s="54">
        <f>ROUND(S17/D17,3)</f>
        <v>0.41299999999999998</v>
      </c>
      <c r="T18" s="55">
        <f>ROUND(T17/D17,3)</f>
        <v>1</v>
      </c>
      <c r="U18" s="54">
        <f>ROUND(U17/D17,3)</f>
        <v>0.94699999999999995</v>
      </c>
      <c r="V18" s="54">
        <f>ROUND(V17/D17,3)</f>
        <v>0.8</v>
      </c>
      <c r="W18" s="54">
        <f>ROUND(W17/D17,3)</f>
        <v>0.69299999999999995</v>
      </c>
      <c r="X18" s="54">
        <f>ROUND(X17/D17,3)</f>
        <v>0.50700000000000001</v>
      </c>
      <c r="Y18" s="54">
        <f>ROUND(Y17/D17,3)</f>
        <v>0.77300000000000002</v>
      </c>
      <c r="Z18" s="54">
        <f>ROUND(Z17/D17,3)</f>
        <v>0.373</v>
      </c>
      <c r="AA18" s="56">
        <f>ROUND(AA17/D17,3)</f>
        <v>0.44</v>
      </c>
    </row>
    <row r="19" spans="2:27" ht="14.1" customHeight="1" x14ac:dyDescent="0.2">
      <c r="B19" s="72"/>
      <c r="C19" s="73"/>
      <c r="D19" s="81"/>
      <c r="E19" s="75"/>
      <c r="F19" s="76"/>
      <c r="G19" s="76"/>
      <c r="H19" s="75"/>
      <c r="I19" s="75"/>
      <c r="J19" s="75"/>
      <c r="K19" s="75"/>
      <c r="L19" s="77"/>
      <c r="M19" s="75">
        <f>ROUND(M17/L17,3)</f>
        <v>0.94699999999999995</v>
      </c>
      <c r="N19" s="75">
        <f>ROUND(N17/L17,3)</f>
        <v>0.627</v>
      </c>
      <c r="O19" s="75">
        <f>ROUND(O17/L17,3)</f>
        <v>0.46700000000000003</v>
      </c>
      <c r="P19" s="75">
        <f>ROUND(P17/L17,3)</f>
        <v>0.48</v>
      </c>
      <c r="Q19" s="75">
        <f>ROUND(Q17/L17,3)</f>
        <v>0.6</v>
      </c>
      <c r="R19" s="75">
        <f>ROUND(R17/L17,3)</f>
        <v>0.38700000000000001</v>
      </c>
      <c r="S19" s="75">
        <f>ROUND(S17/L17,3)</f>
        <v>0.41299999999999998</v>
      </c>
      <c r="T19" s="78"/>
      <c r="U19" s="75">
        <f>ROUND(U17/T17,3)</f>
        <v>0.94699999999999995</v>
      </c>
      <c r="V19" s="75">
        <f>ROUND(V17/T17,3)</f>
        <v>0.8</v>
      </c>
      <c r="W19" s="75">
        <f>ROUND(W17/T17,3)</f>
        <v>0.69299999999999995</v>
      </c>
      <c r="X19" s="75">
        <f>ROUND(X17/T17,3)</f>
        <v>0.50700000000000001</v>
      </c>
      <c r="Y19" s="75">
        <f>ROUND(Y17/T17,3)</f>
        <v>0.77300000000000002</v>
      </c>
      <c r="Z19" s="75">
        <f>ROUND(Z17/T17,3)</f>
        <v>0.373</v>
      </c>
      <c r="AA19" s="79">
        <f>ROUND(AA17/T17,3)</f>
        <v>0.44</v>
      </c>
    </row>
    <row r="20" spans="2:27" ht="14.1" customHeight="1" x14ac:dyDescent="0.2">
      <c r="B20" s="72"/>
      <c r="C20" s="82" t="s">
        <v>215</v>
      </c>
      <c r="D20" s="83">
        <v>24</v>
      </c>
      <c r="E20" s="84">
        <v>24</v>
      </c>
      <c r="F20" s="49">
        <v>15</v>
      </c>
      <c r="G20" s="49">
        <v>13</v>
      </c>
      <c r="H20" s="84">
        <v>5</v>
      </c>
      <c r="I20" s="84">
        <v>10</v>
      </c>
      <c r="J20" s="84">
        <v>2</v>
      </c>
      <c r="K20" s="84">
        <v>5</v>
      </c>
      <c r="L20" s="85">
        <v>24</v>
      </c>
      <c r="M20" s="84">
        <v>24</v>
      </c>
      <c r="N20" s="49">
        <v>10</v>
      </c>
      <c r="O20" s="49">
        <v>7</v>
      </c>
      <c r="P20" s="84">
        <v>8</v>
      </c>
      <c r="Q20" s="84">
        <v>11</v>
      </c>
      <c r="R20" s="84">
        <v>6</v>
      </c>
      <c r="S20" s="84">
        <v>8</v>
      </c>
      <c r="T20" s="85">
        <v>24</v>
      </c>
      <c r="U20" s="84">
        <v>19</v>
      </c>
      <c r="V20" s="49">
        <v>12</v>
      </c>
      <c r="W20" s="49">
        <v>11</v>
      </c>
      <c r="X20" s="84">
        <v>8</v>
      </c>
      <c r="Y20" s="84">
        <v>12</v>
      </c>
      <c r="Z20" s="84">
        <v>6</v>
      </c>
      <c r="AA20" s="86">
        <v>6</v>
      </c>
    </row>
    <row r="21" spans="2:27" ht="14.1" customHeight="1" x14ac:dyDescent="0.2">
      <c r="B21" s="72"/>
      <c r="C21" s="51"/>
      <c r="D21" s="53"/>
      <c r="E21" s="54">
        <f>ROUND(E20/D20,3)</f>
        <v>1</v>
      </c>
      <c r="F21" s="54">
        <f>ROUND(F20/D20,3)</f>
        <v>0.625</v>
      </c>
      <c r="G21" s="54">
        <f>ROUND(G20/D20,3)</f>
        <v>0.54200000000000004</v>
      </c>
      <c r="H21" s="54">
        <f>ROUND(H20/D20,3)</f>
        <v>0.20799999999999999</v>
      </c>
      <c r="I21" s="54">
        <f>ROUND(I20/D20,3)</f>
        <v>0.41699999999999998</v>
      </c>
      <c r="J21" s="54">
        <f>ROUND(J20/D20,3)</f>
        <v>8.3000000000000004E-2</v>
      </c>
      <c r="K21" s="54">
        <f>ROUND(K20/D20,3)</f>
        <v>0.20799999999999999</v>
      </c>
      <c r="L21" s="55">
        <f>ROUND(L20/D20,3)</f>
        <v>1</v>
      </c>
      <c r="M21" s="54">
        <f>ROUND(M20/D20,3)</f>
        <v>1</v>
      </c>
      <c r="N21" s="54">
        <f>ROUND(N20/D20,3)</f>
        <v>0.41699999999999998</v>
      </c>
      <c r="O21" s="54">
        <f>ROUND(O20/D20,3)</f>
        <v>0.29199999999999998</v>
      </c>
      <c r="P21" s="54">
        <f>ROUND(P20/D20,3)</f>
        <v>0.33300000000000002</v>
      </c>
      <c r="Q21" s="54">
        <f>ROUND(Q20/D20,3)</f>
        <v>0.45800000000000002</v>
      </c>
      <c r="R21" s="54">
        <f>ROUND(R20/D20,3)</f>
        <v>0.25</v>
      </c>
      <c r="S21" s="54">
        <f>ROUND(S20/D20,3)</f>
        <v>0.33300000000000002</v>
      </c>
      <c r="T21" s="55">
        <f>ROUND(T20/D20,3)</f>
        <v>1</v>
      </c>
      <c r="U21" s="54">
        <f>ROUND(U20/D20,3)</f>
        <v>0.79200000000000004</v>
      </c>
      <c r="V21" s="54">
        <f>ROUND(V20/D20,3)</f>
        <v>0.5</v>
      </c>
      <c r="W21" s="54">
        <f>ROUND(W20/D20,3)</f>
        <v>0.45800000000000002</v>
      </c>
      <c r="X21" s="54">
        <f>ROUND(X20/D20,3)</f>
        <v>0.33300000000000002</v>
      </c>
      <c r="Y21" s="54">
        <f>ROUND(Y20/D20,3)</f>
        <v>0.5</v>
      </c>
      <c r="Z21" s="54">
        <f>ROUND(Z20/D20,3)</f>
        <v>0.25</v>
      </c>
      <c r="AA21" s="56">
        <f>ROUND(AA20/D20,3)</f>
        <v>0.25</v>
      </c>
    </row>
    <row r="22" spans="2:27" ht="14.1" customHeight="1" x14ac:dyDescent="0.2">
      <c r="B22" s="72"/>
      <c r="C22" s="73"/>
      <c r="D22" s="81"/>
      <c r="E22" s="75"/>
      <c r="F22" s="76"/>
      <c r="G22" s="76"/>
      <c r="H22" s="75"/>
      <c r="I22" s="75"/>
      <c r="J22" s="75"/>
      <c r="K22" s="75"/>
      <c r="L22" s="77"/>
      <c r="M22" s="75">
        <f>ROUND(M20/L20,3)</f>
        <v>1</v>
      </c>
      <c r="N22" s="75">
        <f>ROUND(N20/L20,3)</f>
        <v>0.41699999999999998</v>
      </c>
      <c r="O22" s="75">
        <f>ROUND(O20/L20,3)</f>
        <v>0.29199999999999998</v>
      </c>
      <c r="P22" s="75">
        <f>ROUND(P20/L20,3)</f>
        <v>0.33300000000000002</v>
      </c>
      <c r="Q22" s="75">
        <f>ROUND(Q20/L20,3)</f>
        <v>0.45800000000000002</v>
      </c>
      <c r="R22" s="75">
        <f>ROUND(R20/L20,3)</f>
        <v>0.25</v>
      </c>
      <c r="S22" s="75">
        <f>ROUND(S20/L20,3)</f>
        <v>0.33300000000000002</v>
      </c>
      <c r="T22" s="78"/>
      <c r="U22" s="75">
        <f>ROUND(U20/T20,3)</f>
        <v>0.79200000000000004</v>
      </c>
      <c r="V22" s="75">
        <f>ROUND(V20/T20,3)</f>
        <v>0.5</v>
      </c>
      <c r="W22" s="75">
        <f>ROUND(W20/T20,3)</f>
        <v>0.45800000000000002</v>
      </c>
      <c r="X22" s="75">
        <f>ROUND(X20/T20,3)</f>
        <v>0.33300000000000002</v>
      </c>
      <c r="Y22" s="75">
        <f>ROUND(Y20/T20,3)</f>
        <v>0.5</v>
      </c>
      <c r="Z22" s="75">
        <f>ROUND(Z20/T20,3)</f>
        <v>0.25</v>
      </c>
      <c r="AA22" s="79">
        <f>ROUND(AA20/T20,3)</f>
        <v>0.25</v>
      </c>
    </row>
    <row r="23" spans="2:27" ht="14.1" customHeight="1" x14ac:dyDescent="0.2">
      <c r="B23" s="72"/>
      <c r="C23" s="82" t="s">
        <v>216</v>
      </c>
      <c r="D23" s="83">
        <v>90</v>
      </c>
      <c r="E23" s="84">
        <v>81</v>
      </c>
      <c r="F23" s="49">
        <v>78</v>
      </c>
      <c r="G23" s="49">
        <v>70</v>
      </c>
      <c r="H23" s="84">
        <v>27</v>
      </c>
      <c r="I23" s="84">
        <v>63</v>
      </c>
      <c r="J23" s="84">
        <v>11</v>
      </c>
      <c r="K23" s="84">
        <v>31</v>
      </c>
      <c r="L23" s="85">
        <v>90</v>
      </c>
      <c r="M23" s="84">
        <v>75</v>
      </c>
      <c r="N23" s="49">
        <v>49</v>
      </c>
      <c r="O23" s="49">
        <v>37</v>
      </c>
      <c r="P23" s="84">
        <v>37</v>
      </c>
      <c r="Q23" s="84">
        <v>46</v>
      </c>
      <c r="R23" s="84">
        <v>30</v>
      </c>
      <c r="S23" s="84">
        <v>46</v>
      </c>
      <c r="T23" s="85">
        <v>90</v>
      </c>
      <c r="U23" s="84">
        <v>76</v>
      </c>
      <c r="V23" s="49">
        <v>73</v>
      </c>
      <c r="W23" s="49">
        <v>67</v>
      </c>
      <c r="X23" s="84">
        <v>43</v>
      </c>
      <c r="Y23" s="84">
        <v>69</v>
      </c>
      <c r="Z23" s="84">
        <v>34</v>
      </c>
      <c r="AA23" s="86">
        <v>43</v>
      </c>
    </row>
    <row r="24" spans="2:27" ht="14.1" customHeight="1" x14ac:dyDescent="0.2">
      <c r="B24" s="72"/>
      <c r="C24" s="87"/>
      <c r="D24" s="53"/>
      <c r="E24" s="54">
        <f>ROUND(E23/D23,3)</f>
        <v>0.9</v>
      </c>
      <c r="F24" s="54">
        <f>ROUND(F23/D23,3)</f>
        <v>0.86699999999999999</v>
      </c>
      <c r="G24" s="54">
        <f>ROUND(G23/D23,3)</f>
        <v>0.77800000000000002</v>
      </c>
      <c r="H24" s="54">
        <f>ROUND(H23/D23,3)</f>
        <v>0.3</v>
      </c>
      <c r="I24" s="54">
        <f>ROUND(I23/D23,3)</f>
        <v>0.7</v>
      </c>
      <c r="J24" s="54">
        <f>ROUND(J23/D23,3)</f>
        <v>0.122</v>
      </c>
      <c r="K24" s="54">
        <f>ROUND(K23/D23,3)</f>
        <v>0.34399999999999997</v>
      </c>
      <c r="L24" s="55">
        <f>ROUND(L23/D23,3)</f>
        <v>1</v>
      </c>
      <c r="M24" s="54">
        <f>ROUND(M23/D23,3)</f>
        <v>0.83299999999999996</v>
      </c>
      <c r="N24" s="54">
        <f>ROUND(N23/D23,3)</f>
        <v>0.54400000000000004</v>
      </c>
      <c r="O24" s="54">
        <f>ROUND(O23/D23,3)</f>
        <v>0.41099999999999998</v>
      </c>
      <c r="P24" s="54">
        <f>ROUND(P23/D23,3)</f>
        <v>0.41099999999999998</v>
      </c>
      <c r="Q24" s="54">
        <f>ROUND(Q23/D23,3)</f>
        <v>0.51100000000000001</v>
      </c>
      <c r="R24" s="54">
        <f>ROUND(R23/D23,3)</f>
        <v>0.33300000000000002</v>
      </c>
      <c r="S24" s="54">
        <f>ROUND(S23/D23,3)</f>
        <v>0.51100000000000001</v>
      </c>
      <c r="T24" s="55">
        <f>ROUND(T23/D23,3)</f>
        <v>1</v>
      </c>
      <c r="U24" s="54">
        <f>ROUND(U23/D23,3)</f>
        <v>0.84399999999999997</v>
      </c>
      <c r="V24" s="54">
        <f>ROUND(V23/D23,3)</f>
        <v>0.81100000000000005</v>
      </c>
      <c r="W24" s="54">
        <f>ROUND(W23/D23,3)</f>
        <v>0.74399999999999999</v>
      </c>
      <c r="X24" s="54">
        <f>ROUND(X23/D23,3)</f>
        <v>0.47799999999999998</v>
      </c>
      <c r="Y24" s="54">
        <f>ROUND(Y23/D23,3)</f>
        <v>0.76700000000000002</v>
      </c>
      <c r="Z24" s="54">
        <f>ROUND(Z23/D23,3)</f>
        <v>0.378</v>
      </c>
      <c r="AA24" s="56">
        <f>ROUND(AA23/D23,3)</f>
        <v>0.47799999999999998</v>
      </c>
    </row>
    <row r="25" spans="2:27" ht="14.1" customHeight="1" x14ac:dyDescent="0.2">
      <c r="B25" s="72"/>
      <c r="C25" s="88"/>
      <c r="D25" s="81"/>
      <c r="E25" s="75"/>
      <c r="F25" s="76"/>
      <c r="G25" s="76"/>
      <c r="H25" s="75"/>
      <c r="I25" s="75"/>
      <c r="J25" s="75"/>
      <c r="K25" s="75"/>
      <c r="L25" s="77"/>
      <c r="M25" s="75">
        <f>ROUND(M23/L23,3)</f>
        <v>0.83299999999999996</v>
      </c>
      <c r="N25" s="75">
        <f>ROUND(N23/L23,3)</f>
        <v>0.54400000000000004</v>
      </c>
      <c r="O25" s="75">
        <f>ROUND(O23/L23,3)</f>
        <v>0.41099999999999998</v>
      </c>
      <c r="P25" s="75">
        <f>ROUND(P23/L23,3)</f>
        <v>0.41099999999999998</v>
      </c>
      <c r="Q25" s="75">
        <f>ROUND(Q23/L23,3)</f>
        <v>0.51100000000000001</v>
      </c>
      <c r="R25" s="75">
        <f>ROUND(R23/L23,3)</f>
        <v>0.33300000000000002</v>
      </c>
      <c r="S25" s="75">
        <f>ROUND(S23/L23,3)</f>
        <v>0.51100000000000001</v>
      </c>
      <c r="T25" s="78"/>
      <c r="U25" s="75">
        <f>ROUND(U23/T23,3)</f>
        <v>0.84399999999999997</v>
      </c>
      <c r="V25" s="75">
        <f>ROUND(V23/T23,3)</f>
        <v>0.81100000000000005</v>
      </c>
      <c r="W25" s="75">
        <f>ROUND(W23/T23,3)</f>
        <v>0.74399999999999999</v>
      </c>
      <c r="X25" s="75">
        <f>ROUND(X23/T23,3)</f>
        <v>0.47799999999999998</v>
      </c>
      <c r="Y25" s="75">
        <f>ROUND(Y23/T23,3)</f>
        <v>0.76700000000000002</v>
      </c>
      <c r="Z25" s="75">
        <f>ROUND(Z23/T23,3)</f>
        <v>0.378</v>
      </c>
      <c r="AA25" s="79">
        <f>ROUND(AA23/T23,3)</f>
        <v>0.47799999999999998</v>
      </c>
    </row>
    <row r="26" spans="2:27" ht="14.1" customHeight="1" x14ac:dyDescent="0.2">
      <c r="B26" s="72"/>
      <c r="C26" s="46" t="s">
        <v>217</v>
      </c>
      <c r="D26" s="83">
        <v>8</v>
      </c>
      <c r="E26" s="84">
        <v>8</v>
      </c>
      <c r="F26" s="49">
        <v>7</v>
      </c>
      <c r="G26" s="49">
        <v>6</v>
      </c>
      <c r="H26" s="84">
        <v>3</v>
      </c>
      <c r="I26" s="84">
        <v>5</v>
      </c>
      <c r="J26" s="84">
        <v>1</v>
      </c>
      <c r="K26" s="84">
        <v>4</v>
      </c>
      <c r="L26" s="85">
        <v>8</v>
      </c>
      <c r="M26" s="84">
        <v>8</v>
      </c>
      <c r="N26" s="49">
        <v>6</v>
      </c>
      <c r="O26" s="49">
        <v>4</v>
      </c>
      <c r="P26" s="84">
        <v>6</v>
      </c>
      <c r="Q26" s="84">
        <v>4</v>
      </c>
      <c r="R26" s="84">
        <v>4</v>
      </c>
      <c r="S26" s="84">
        <v>4</v>
      </c>
      <c r="T26" s="85">
        <v>8</v>
      </c>
      <c r="U26" s="84">
        <v>8</v>
      </c>
      <c r="V26" s="49">
        <v>7</v>
      </c>
      <c r="W26" s="49">
        <v>6</v>
      </c>
      <c r="X26" s="84">
        <v>6</v>
      </c>
      <c r="Y26" s="84">
        <v>6</v>
      </c>
      <c r="Z26" s="84">
        <v>4</v>
      </c>
      <c r="AA26" s="86">
        <v>4</v>
      </c>
    </row>
    <row r="27" spans="2:27" ht="13.5" customHeight="1" x14ac:dyDescent="0.2">
      <c r="B27" s="72"/>
      <c r="C27" s="51"/>
      <c r="D27" s="53"/>
      <c r="E27" s="54">
        <f>ROUND(E26/D26,3)</f>
        <v>1</v>
      </c>
      <c r="F27" s="54">
        <f>ROUND(F26/D26,3)</f>
        <v>0.875</v>
      </c>
      <c r="G27" s="54">
        <f>ROUND(G26/D26,3)</f>
        <v>0.75</v>
      </c>
      <c r="H27" s="54">
        <f>ROUND(H26/D26,3)</f>
        <v>0.375</v>
      </c>
      <c r="I27" s="54">
        <f>ROUND(I26/D26,3)</f>
        <v>0.625</v>
      </c>
      <c r="J27" s="54">
        <f>ROUND(J26/D26,3)</f>
        <v>0.125</v>
      </c>
      <c r="K27" s="54">
        <f>ROUND(K26/D26,3)</f>
        <v>0.5</v>
      </c>
      <c r="L27" s="55">
        <f>ROUND(L26/D26,3)</f>
        <v>1</v>
      </c>
      <c r="M27" s="54">
        <f>ROUND(M26/D26,3)</f>
        <v>1</v>
      </c>
      <c r="N27" s="54">
        <f>ROUND(N26/D26,3)</f>
        <v>0.75</v>
      </c>
      <c r="O27" s="54">
        <f>ROUND(O26/D26,3)</f>
        <v>0.5</v>
      </c>
      <c r="P27" s="54">
        <f>ROUND(P26/D26,3)</f>
        <v>0.75</v>
      </c>
      <c r="Q27" s="54">
        <f>ROUND(Q26/D26,3)</f>
        <v>0.5</v>
      </c>
      <c r="R27" s="54">
        <f>ROUND(R26/D26,3)</f>
        <v>0.5</v>
      </c>
      <c r="S27" s="54">
        <f>ROUND(S26/D26,3)</f>
        <v>0.5</v>
      </c>
      <c r="T27" s="55">
        <f>ROUND(T26/D26,3)</f>
        <v>1</v>
      </c>
      <c r="U27" s="54">
        <f>ROUND(U26/D26,3)</f>
        <v>1</v>
      </c>
      <c r="V27" s="54">
        <f>ROUND(V26/D26,3)</f>
        <v>0.875</v>
      </c>
      <c r="W27" s="54">
        <f>ROUND(W26/D26,3)</f>
        <v>0.75</v>
      </c>
      <c r="X27" s="54">
        <f>ROUND(X26/D26,3)</f>
        <v>0.75</v>
      </c>
      <c r="Y27" s="54">
        <f>ROUND(Y26/D26,3)</f>
        <v>0.75</v>
      </c>
      <c r="Z27" s="54">
        <f>ROUND(Z26/D26,3)</f>
        <v>0.5</v>
      </c>
      <c r="AA27" s="56">
        <f>ROUND(AA26/D26,3)</f>
        <v>0.5</v>
      </c>
    </row>
    <row r="28" spans="2:27" ht="14.1" customHeight="1" x14ac:dyDescent="0.2">
      <c r="B28" s="72"/>
      <c r="C28" s="73"/>
      <c r="D28" s="81"/>
      <c r="E28" s="75"/>
      <c r="F28" s="76"/>
      <c r="G28" s="76"/>
      <c r="H28" s="75"/>
      <c r="I28" s="75"/>
      <c r="J28" s="75"/>
      <c r="K28" s="75"/>
      <c r="L28" s="77"/>
      <c r="M28" s="75">
        <f>ROUND(M26/L26,3)</f>
        <v>1</v>
      </c>
      <c r="N28" s="75">
        <f>ROUND(N26/L26,3)</f>
        <v>0.75</v>
      </c>
      <c r="O28" s="75">
        <f>ROUND(O26/L26,3)</f>
        <v>0.5</v>
      </c>
      <c r="P28" s="75">
        <f>ROUND(P26/L26,3)</f>
        <v>0.75</v>
      </c>
      <c r="Q28" s="75">
        <f>ROUND(Q26/L26,3)</f>
        <v>0.5</v>
      </c>
      <c r="R28" s="75">
        <f>ROUND(R26/L26,3)</f>
        <v>0.5</v>
      </c>
      <c r="S28" s="75">
        <f>ROUND(S26/L26,3)</f>
        <v>0.5</v>
      </c>
      <c r="T28" s="78"/>
      <c r="U28" s="75">
        <f>ROUND(U26/T26,3)</f>
        <v>1</v>
      </c>
      <c r="V28" s="75">
        <f>ROUND(V26/T26,3)</f>
        <v>0.875</v>
      </c>
      <c r="W28" s="75">
        <f>ROUND(W26/T26,3)</f>
        <v>0.75</v>
      </c>
      <c r="X28" s="75">
        <f>ROUND(X26/T26,3)</f>
        <v>0.75</v>
      </c>
      <c r="Y28" s="75">
        <f>ROUND(Y26/T26,3)</f>
        <v>0.75</v>
      </c>
      <c r="Z28" s="75">
        <f>ROUND(Z26/T26,3)</f>
        <v>0.5</v>
      </c>
      <c r="AA28" s="79">
        <f>ROUND(AA26/T26,3)</f>
        <v>0.5</v>
      </c>
    </row>
    <row r="29" spans="2:27" ht="14.1" customHeight="1" x14ac:dyDescent="0.2">
      <c r="B29" s="72"/>
      <c r="C29" s="51" t="s">
        <v>218</v>
      </c>
      <c r="D29" s="83">
        <v>159</v>
      </c>
      <c r="E29" s="84">
        <v>149</v>
      </c>
      <c r="F29" s="49">
        <v>139</v>
      </c>
      <c r="G29" s="49">
        <v>125</v>
      </c>
      <c r="H29" s="84">
        <v>59</v>
      </c>
      <c r="I29" s="84">
        <v>121</v>
      </c>
      <c r="J29" s="84">
        <v>23</v>
      </c>
      <c r="K29" s="84">
        <v>52</v>
      </c>
      <c r="L29" s="85">
        <v>159</v>
      </c>
      <c r="M29" s="84">
        <v>138</v>
      </c>
      <c r="N29" s="49">
        <v>107</v>
      </c>
      <c r="O29" s="49">
        <v>84</v>
      </c>
      <c r="P29" s="84">
        <v>72</v>
      </c>
      <c r="Q29" s="84">
        <v>101</v>
      </c>
      <c r="R29" s="84">
        <v>59</v>
      </c>
      <c r="S29" s="84">
        <v>79</v>
      </c>
      <c r="T29" s="85">
        <v>159</v>
      </c>
      <c r="U29" s="84">
        <v>142</v>
      </c>
      <c r="V29" s="49">
        <v>131</v>
      </c>
      <c r="W29" s="49">
        <v>122</v>
      </c>
      <c r="X29" s="84">
        <v>85</v>
      </c>
      <c r="Y29" s="84">
        <v>130</v>
      </c>
      <c r="Z29" s="84">
        <v>66</v>
      </c>
      <c r="AA29" s="86">
        <v>79</v>
      </c>
    </row>
    <row r="30" spans="2:27" ht="14.1" customHeight="1" x14ac:dyDescent="0.2">
      <c r="B30" s="72"/>
      <c r="C30" s="51"/>
      <c r="D30" s="53"/>
      <c r="E30" s="54">
        <f>ROUND(E29/D29,3)</f>
        <v>0.93700000000000006</v>
      </c>
      <c r="F30" s="54">
        <f>ROUND(F29/D29,3)</f>
        <v>0.874</v>
      </c>
      <c r="G30" s="54">
        <f>ROUND(G29/D29,3)</f>
        <v>0.78600000000000003</v>
      </c>
      <c r="H30" s="54">
        <f>ROUND(H29/D29,3)</f>
        <v>0.371</v>
      </c>
      <c r="I30" s="54">
        <f>ROUND(I29/D29,3)</f>
        <v>0.76100000000000001</v>
      </c>
      <c r="J30" s="54">
        <f>ROUND(J29/D29,3)</f>
        <v>0.14499999999999999</v>
      </c>
      <c r="K30" s="54">
        <f>ROUND(K29/D29,3)</f>
        <v>0.32700000000000001</v>
      </c>
      <c r="L30" s="55">
        <f>ROUND(L29/D29,3)</f>
        <v>1</v>
      </c>
      <c r="M30" s="54">
        <f>ROUND(M29/D29,3)</f>
        <v>0.86799999999999999</v>
      </c>
      <c r="N30" s="54">
        <f>ROUND(N29/D29,3)</f>
        <v>0.67300000000000004</v>
      </c>
      <c r="O30" s="54">
        <f>ROUND(O29/D29,3)</f>
        <v>0.52800000000000002</v>
      </c>
      <c r="P30" s="54">
        <f>ROUND(P29/D29,3)</f>
        <v>0.45300000000000001</v>
      </c>
      <c r="Q30" s="54">
        <f>ROUND(Q29/D29,3)</f>
        <v>0.63500000000000001</v>
      </c>
      <c r="R30" s="54">
        <f>ROUND(R29/D29,3)</f>
        <v>0.371</v>
      </c>
      <c r="S30" s="54">
        <f>ROUND(S29/D29,3)</f>
        <v>0.497</v>
      </c>
      <c r="T30" s="55">
        <f>ROUND(T29/D29,3)</f>
        <v>1</v>
      </c>
      <c r="U30" s="54">
        <f>ROUND(U29/D29,3)</f>
        <v>0.89300000000000002</v>
      </c>
      <c r="V30" s="54">
        <f>ROUND(V29/D29,3)</f>
        <v>0.82399999999999995</v>
      </c>
      <c r="W30" s="54">
        <f>ROUND(W29/D29,3)</f>
        <v>0.76700000000000002</v>
      </c>
      <c r="X30" s="54">
        <f>ROUND(X29/D29,3)</f>
        <v>0.53500000000000003</v>
      </c>
      <c r="Y30" s="54">
        <f>ROUND(Y29/D29,3)</f>
        <v>0.81799999999999995</v>
      </c>
      <c r="Z30" s="54">
        <f>ROUND(Z29/D29,3)</f>
        <v>0.41499999999999998</v>
      </c>
      <c r="AA30" s="56">
        <f>ROUND(AA29/D29,3)</f>
        <v>0.497</v>
      </c>
    </row>
    <row r="31" spans="2:27" ht="14.1" customHeight="1" thickBot="1" x14ac:dyDescent="0.25">
      <c r="B31" s="89"/>
      <c r="C31" s="51"/>
      <c r="D31" s="90"/>
      <c r="E31" s="91"/>
      <c r="F31" s="91"/>
      <c r="G31" s="91"/>
      <c r="H31" s="91"/>
      <c r="I31" s="91"/>
      <c r="J31" s="91"/>
      <c r="K31" s="91"/>
      <c r="L31" s="92"/>
      <c r="M31" s="93">
        <f>ROUND(M29/L29,3)</f>
        <v>0.86799999999999999</v>
      </c>
      <c r="N31" s="91">
        <f>ROUND(N29/L29,3)</f>
        <v>0.67300000000000004</v>
      </c>
      <c r="O31" s="91">
        <f>ROUND(O29/L29,3)</f>
        <v>0.52800000000000002</v>
      </c>
      <c r="P31" s="91">
        <f>ROUND(P29/L29,3)</f>
        <v>0.45300000000000001</v>
      </c>
      <c r="Q31" s="91">
        <f>ROUND(Q29/L29,3)</f>
        <v>0.63500000000000001</v>
      </c>
      <c r="R31" s="91">
        <f>ROUND(R29/L29,3)</f>
        <v>0.371</v>
      </c>
      <c r="S31" s="93">
        <f>ROUND(S29/L29,3)</f>
        <v>0.497</v>
      </c>
      <c r="T31" s="94"/>
      <c r="U31" s="93">
        <f>ROUND(U29/T29,3)</f>
        <v>0.89300000000000002</v>
      </c>
      <c r="V31" s="91">
        <f>ROUND(V29/T29,3)</f>
        <v>0.82399999999999995</v>
      </c>
      <c r="W31" s="91">
        <f>ROUND(W29/T29,3)</f>
        <v>0.76700000000000002</v>
      </c>
      <c r="X31" s="91">
        <f>ROUND(X29/T29,3)</f>
        <v>0.53500000000000003</v>
      </c>
      <c r="Y31" s="91">
        <f>ROUND(Y29/T29,3)</f>
        <v>0.81799999999999995</v>
      </c>
      <c r="Z31" s="91">
        <f>ROUND(Z29/T29,3)</f>
        <v>0.41499999999999998</v>
      </c>
      <c r="AA31" s="95">
        <f>ROUND(AA29/T29,3)</f>
        <v>0.497</v>
      </c>
    </row>
    <row r="32" spans="2:27" ht="14.1" customHeight="1" thickTop="1" x14ac:dyDescent="0.2">
      <c r="B32" s="66" t="s">
        <v>219</v>
      </c>
      <c r="C32" s="96" t="s">
        <v>220</v>
      </c>
      <c r="D32" s="83">
        <v>87</v>
      </c>
      <c r="E32" s="84">
        <v>79</v>
      </c>
      <c r="F32" s="49">
        <v>53</v>
      </c>
      <c r="G32" s="49">
        <v>48</v>
      </c>
      <c r="H32" s="84">
        <v>9</v>
      </c>
      <c r="I32" s="84">
        <v>45</v>
      </c>
      <c r="J32" s="84">
        <v>1</v>
      </c>
      <c r="K32" s="84">
        <v>14</v>
      </c>
      <c r="L32" s="85">
        <v>87</v>
      </c>
      <c r="M32" s="84">
        <v>66</v>
      </c>
      <c r="N32" s="49">
        <v>19</v>
      </c>
      <c r="O32" s="49">
        <v>13</v>
      </c>
      <c r="P32" s="84">
        <v>17</v>
      </c>
      <c r="Q32" s="84">
        <v>23</v>
      </c>
      <c r="R32" s="84">
        <v>14</v>
      </c>
      <c r="S32" s="84">
        <v>23</v>
      </c>
      <c r="T32" s="85">
        <v>87</v>
      </c>
      <c r="U32" s="84">
        <v>69</v>
      </c>
      <c r="V32" s="49">
        <v>49</v>
      </c>
      <c r="W32" s="49">
        <v>45</v>
      </c>
      <c r="X32" s="84">
        <v>20</v>
      </c>
      <c r="Y32" s="84">
        <v>52</v>
      </c>
      <c r="Z32" s="84">
        <v>15</v>
      </c>
      <c r="AA32" s="86">
        <v>27</v>
      </c>
    </row>
    <row r="33" spans="2:27" ht="14.1" customHeight="1" x14ac:dyDescent="0.2">
      <c r="B33" s="72"/>
      <c r="C33" s="97"/>
      <c r="D33" s="53"/>
      <c r="E33" s="54">
        <f>ROUND(E32/D32,3)</f>
        <v>0.90800000000000003</v>
      </c>
      <c r="F33" s="54">
        <f>ROUND(F32/D32,3)</f>
        <v>0.60899999999999999</v>
      </c>
      <c r="G33" s="54">
        <f>ROUND(G32/D32,3)</f>
        <v>0.55200000000000005</v>
      </c>
      <c r="H33" s="54">
        <f>ROUND(H32/D32,3)</f>
        <v>0.10299999999999999</v>
      </c>
      <c r="I33" s="54">
        <f>ROUND(I32/D32,3)</f>
        <v>0.51700000000000002</v>
      </c>
      <c r="J33" s="54">
        <f>ROUND(J32/D32,3)</f>
        <v>1.0999999999999999E-2</v>
      </c>
      <c r="K33" s="54">
        <f>ROUND(K32/D32,3)</f>
        <v>0.161</v>
      </c>
      <c r="L33" s="55">
        <f>ROUND(L32/D32,3)</f>
        <v>1</v>
      </c>
      <c r="M33" s="54">
        <f>ROUND(M32/D32,3)</f>
        <v>0.75900000000000001</v>
      </c>
      <c r="N33" s="54">
        <f>ROUND(N32/D32,3)</f>
        <v>0.218</v>
      </c>
      <c r="O33" s="54">
        <f>ROUND(O32/D32,3)</f>
        <v>0.14899999999999999</v>
      </c>
      <c r="P33" s="54">
        <f>ROUND(P32/D32,3)</f>
        <v>0.19500000000000001</v>
      </c>
      <c r="Q33" s="54">
        <f>ROUND(Q32/D32,3)</f>
        <v>0.26400000000000001</v>
      </c>
      <c r="R33" s="54">
        <f>ROUND(R32/D32,3)</f>
        <v>0.161</v>
      </c>
      <c r="S33" s="54">
        <f>ROUND(S32/D32,3)</f>
        <v>0.26400000000000001</v>
      </c>
      <c r="T33" s="55">
        <f>ROUND(T32/D32,3)</f>
        <v>1</v>
      </c>
      <c r="U33" s="54">
        <f>ROUND(U32/D32,3)</f>
        <v>0.79300000000000004</v>
      </c>
      <c r="V33" s="54">
        <f>ROUND(V32/D32,3)</f>
        <v>0.56299999999999994</v>
      </c>
      <c r="W33" s="54">
        <f>ROUND(W32/D32,3)</f>
        <v>0.51700000000000002</v>
      </c>
      <c r="X33" s="54">
        <f>ROUND(X32/D32,3)</f>
        <v>0.23</v>
      </c>
      <c r="Y33" s="54">
        <f>ROUND(Y32/D32,3)</f>
        <v>0.59799999999999998</v>
      </c>
      <c r="Z33" s="54">
        <f>ROUND(Z32/D32,3)</f>
        <v>0.17199999999999999</v>
      </c>
      <c r="AA33" s="56">
        <f>ROUND(AA32/D32,3)</f>
        <v>0.31</v>
      </c>
    </row>
    <row r="34" spans="2:27" ht="14.1" customHeight="1" x14ac:dyDescent="0.2">
      <c r="B34" s="72"/>
      <c r="C34" s="98"/>
      <c r="D34" s="81"/>
      <c r="E34" s="75"/>
      <c r="F34" s="76"/>
      <c r="G34" s="76"/>
      <c r="H34" s="75"/>
      <c r="I34" s="75"/>
      <c r="J34" s="75"/>
      <c r="K34" s="75"/>
      <c r="L34" s="77"/>
      <c r="M34" s="75">
        <f>ROUND(M32/L32,3)</f>
        <v>0.75900000000000001</v>
      </c>
      <c r="N34" s="75">
        <f>ROUND(N32/L32,3)</f>
        <v>0.218</v>
      </c>
      <c r="O34" s="75">
        <f>ROUND(O32/L32,3)</f>
        <v>0.14899999999999999</v>
      </c>
      <c r="P34" s="75">
        <f>ROUND(P32/L32,3)</f>
        <v>0.19500000000000001</v>
      </c>
      <c r="Q34" s="75">
        <f>ROUND(Q32/L32,3)</f>
        <v>0.26400000000000001</v>
      </c>
      <c r="R34" s="75">
        <f>ROUND(R32/L32,3)</f>
        <v>0.161</v>
      </c>
      <c r="S34" s="75">
        <f>ROUND(S32/L32,3)</f>
        <v>0.26400000000000001</v>
      </c>
      <c r="T34" s="78"/>
      <c r="U34" s="75">
        <f>ROUND(U32/T32,3)</f>
        <v>0.79300000000000004</v>
      </c>
      <c r="V34" s="75">
        <f>ROUND(V32/T32,3)</f>
        <v>0.56299999999999994</v>
      </c>
      <c r="W34" s="75">
        <f>ROUND(W32/T32,3)</f>
        <v>0.51700000000000002</v>
      </c>
      <c r="X34" s="75">
        <f>ROUND(X32/T32,3)</f>
        <v>0.23</v>
      </c>
      <c r="Y34" s="75">
        <f>ROUND(Y32/T32,3)</f>
        <v>0.59799999999999998</v>
      </c>
      <c r="Z34" s="75">
        <f>ROUND(Z32/T32,3)</f>
        <v>0.17199999999999999</v>
      </c>
      <c r="AA34" s="79">
        <f>ROUND(AA32/T32,3)</f>
        <v>0.31</v>
      </c>
    </row>
    <row r="35" spans="2:27" ht="14.1" customHeight="1" x14ac:dyDescent="0.2">
      <c r="B35" s="72"/>
      <c r="C35" s="98" t="s">
        <v>221</v>
      </c>
      <c r="D35" s="83">
        <v>178</v>
      </c>
      <c r="E35" s="84">
        <v>164</v>
      </c>
      <c r="F35" s="49">
        <v>136</v>
      </c>
      <c r="G35" s="49">
        <v>119</v>
      </c>
      <c r="H35" s="84">
        <v>44</v>
      </c>
      <c r="I35" s="84">
        <v>105</v>
      </c>
      <c r="J35" s="84">
        <v>11</v>
      </c>
      <c r="K35" s="84">
        <v>46</v>
      </c>
      <c r="L35" s="85">
        <v>178</v>
      </c>
      <c r="M35" s="84">
        <v>160</v>
      </c>
      <c r="N35" s="49">
        <v>91</v>
      </c>
      <c r="O35" s="49">
        <v>66</v>
      </c>
      <c r="P35" s="84">
        <v>57</v>
      </c>
      <c r="Q35" s="84">
        <v>79</v>
      </c>
      <c r="R35" s="84">
        <v>44</v>
      </c>
      <c r="S35" s="84">
        <v>68</v>
      </c>
      <c r="T35" s="85">
        <v>178</v>
      </c>
      <c r="U35" s="84">
        <v>157</v>
      </c>
      <c r="V35" s="49">
        <v>124</v>
      </c>
      <c r="W35" s="49">
        <v>112</v>
      </c>
      <c r="X35" s="84">
        <v>68</v>
      </c>
      <c r="Y35" s="84">
        <v>118</v>
      </c>
      <c r="Z35" s="84">
        <v>49</v>
      </c>
      <c r="AA35" s="86">
        <v>62</v>
      </c>
    </row>
    <row r="36" spans="2:27" ht="14.1" customHeight="1" x14ac:dyDescent="0.2">
      <c r="B36" s="72"/>
      <c r="C36" s="98"/>
      <c r="D36" s="53"/>
      <c r="E36" s="54">
        <f>ROUND(E35/D35,3)</f>
        <v>0.92100000000000004</v>
      </c>
      <c r="F36" s="54">
        <f>ROUND(F35/D35,3)</f>
        <v>0.76400000000000001</v>
      </c>
      <c r="G36" s="54">
        <f>ROUND(G35/D35,3)</f>
        <v>0.66900000000000004</v>
      </c>
      <c r="H36" s="54">
        <f>ROUND(H35/D35,3)</f>
        <v>0.247</v>
      </c>
      <c r="I36" s="54">
        <f>ROUND(I35/D35,3)</f>
        <v>0.59</v>
      </c>
      <c r="J36" s="54">
        <f>ROUND(J35/D35,3)</f>
        <v>6.2E-2</v>
      </c>
      <c r="K36" s="54">
        <f>ROUND(K35/D35,3)</f>
        <v>0.25800000000000001</v>
      </c>
      <c r="L36" s="55">
        <f>ROUND(L35/D35,3)</f>
        <v>1</v>
      </c>
      <c r="M36" s="54">
        <f>ROUND(M35/D35,3)</f>
        <v>0.89900000000000002</v>
      </c>
      <c r="N36" s="54">
        <f>ROUND(N35/D35,3)</f>
        <v>0.51100000000000001</v>
      </c>
      <c r="O36" s="54">
        <f>ROUND(O35/D35,3)</f>
        <v>0.371</v>
      </c>
      <c r="P36" s="54">
        <f>ROUND(P35/D35,3)</f>
        <v>0.32</v>
      </c>
      <c r="Q36" s="54">
        <f>ROUND(Q35/D35,3)</f>
        <v>0.44400000000000001</v>
      </c>
      <c r="R36" s="54">
        <f>ROUND(R35/D35,3)</f>
        <v>0.247</v>
      </c>
      <c r="S36" s="54">
        <f>ROUND(S35/D35,3)</f>
        <v>0.38200000000000001</v>
      </c>
      <c r="T36" s="55">
        <f>ROUND(T35/D35,3)</f>
        <v>1</v>
      </c>
      <c r="U36" s="54">
        <f>ROUND(U35/D35,3)</f>
        <v>0.88200000000000001</v>
      </c>
      <c r="V36" s="54">
        <f>ROUND(V35/D35,3)</f>
        <v>0.69699999999999995</v>
      </c>
      <c r="W36" s="54">
        <f>ROUND(W35/D35,3)</f>
        <v>0.629</v>
      </c>
      <c r="X36" s="54">
        <f>ROUND(X35/D35,3)</f>
        <v>0.38200000000000001</v>
      </c>
      <c r="Y36" s="54">
        <f>ROUND(Y35/D35,3)</f>
        <v>0.66300000000000003</v>
      </c>
      <c r="Z36" s="54">
        <f>ROUND(Z35/D35,3)</f>
        <v>0.27500000000000002</v>
      </c>
      <c r="AA36" s="56">
        <f>ROUND(AA35/D35,3)</f>
        <v>0.34799999999999998</v>
      </c>
    </row>
    <row r="37" spans="2:27" ht="14.1" customHeight="1" x14ac:dyDescent="0.2">
      <c r="B37" s="72"/>
      <c r="C37" s="98"/>
      <c r="D37" s="81"/>
      <c r="E37" s="75"/>
      <c r="F37" s="76"/>
      <c r="G37" s="76"/>
      <c r="H37" s="75"/>
      <c r="I37" s="75"/>
      <c r="J37" s="75"/>
      <c r="K37" s="75"/>
      <c r="L37" s="77"/>
      <c r="M37" s="75">
        <f>ROUND(M35/L35,3)</f>
        <v>0.89900000000000002</v>
      </c>
      <c r="N37" s="75">
        <f>ROUND(N35/L35,3)</f>
        <v>0.51100000000000001</v>
      </c>
      <c r="O37" s="75">
        <f>ROUND(O35/L35,3)</f>
        <v>0.371</v>
      </c>
      <c r="P37" s="75">
        <v>0.14000000000000001</v>
      </c>
      <c r="Q37" s="75">
        <f>ROUND(Q35/L35,3)</f>
        <v>0.44400000000000001</v>
      </c>
      <c r="R37" s="75">
        <f>ROUND(R35/L35,3)</f>
        <v>0.247</v>
      </c>
      <c r="S37" s="75">
        <f>ROUND(S35/L35,3)</f>
        <v>0.38200000000000001</v>
      </c>
      <c r="T37" s="78"/>
      <c r="U37" s="75">
        <f>ROUND(U35/T35,3)</f>
        <v>0.88200000000000001</v>
      </c>
      <c r="V37" s="75">
        <f>ROUND(V35/T35,3)</f>
        <v>0.69699999999999995</v>
      </c>
      <c r="W37" s="75">
        <f>ROUND(W35/T35,3)</f>
        <v>0.629</v>
      </c>
      <c r="X37" s="75">
        <f>ROUND(X35/T35,3)</f>
        <v>0.38200000000000001</v>
      </c>
      <c r="Y37" s="75">
        <f>ROUND(Y35/T35,3)</f>
        <v>0.66300000000000003</v>
      </c>
      <c r="Z37" s="75">
        <f>ROUND(Z35/T35,3)</f>
        <v>0.27500000000000002</v>
      </c>
      <c r="AA37" s="79">
        <f>ROUND(AA35/T35,3)</f>
        <v>0.34799999999999998</v>
      </c>
    </row>
    <row r="38" spans="2:27" ht="14.1" customHeight="1" x14ac:dyDescent="0.2">
      <c r="B38" s="72"/>
      <c r="C38" s="97" t="s">
        <v>222</v>
      </c>
      <c r="D38" s="83">
        <v>53</v>
      </c>
      <c r="E38" s="84">
        <v>53</v>
      </c>
      <c r="F38" s="49">
        <v>45</v>
      </c>
      <c r="G38" s="49">
        <v>43</v>
      </c>
      <c r="H38" s="84">
        <v>19</v>
      </c>
      <c r="I38" s="84">
        <v>41</v>
      </c>
      <c r="J38" s="84">
        <v>8</v>
      </c>
      <c r="K38" s="84">
        <v>16</v>
      </c>
      <c r="L38" s="85">
        <v>53</v>
      </c>
      <c r="M38" s="84">
        <v>52</v>
      </c>
      <c r="N38" s="49">
        <v>39</v>
      </c>
      <c r="O38" s="49">
        <v>31</v>
      </c>
      <c r="P38" s="84">
        <v>29</v>
      </c>
      <c r="Q38" s="84">
        <v>42</v>
      </c>
      <c r="R38" s="84">
        <v>23</v>
      </c>
      <c r="S38" s="84">
        <v>28</v>
      </c>
      <c r="T38" s="85">
        <v>53</v>
      </c>
      <c r="U38" s="84">
        <v>51</v>
      </c>
      <c r="V38" s="49">
        <v>42</v>
      </c>
      <c r="W38" s="49">
        <v>41</v>
      </c>
      <c r="X38" s="84">
        <v>32</v>
      </c>
      <c r="Y38" s="84">
        <v>44</v>
      </c>
      <c r="Z38" s="84">
        <v>25</v>
      </c>
      <c r="AA38" s="86">
        <v>27</v>
      </c>
    </row>
    <row r="39" spans="2:27" ht="14.1" customHeight="1" x14ac:dyDescent="0.2">
      <c r="B39" s="72"/>
      <c r="C39" s="98"/>
      <c r="D39" s="53"/>
      <c r="E39" s="54">
        <f>ROUND(E38/D38,3)</f>
        <v>1</v>
      </c>
      <c r="F39" s="54">
        <f>ROUND(F38/D38,3)</f>
        <v>0.84899999999999998</v>
      </c>
      <c r="G39" s="54">
        <f>ROUND(G38/D38,3)</f>
        <v>0.81100000000000005</v>
      </c>
      <c r="H39" s="54">
        <f>ROUND(H38/D38,3)</f>
        <v>0.35799999999999998</v>
      </c>
      <c r="I39" s="54">
        <f>ROUND(I38/D38,3)</f>
        <v>0.77400000000000002</v>
      </c>
      <c r="J39" s="54">
        <f>ROUND(J38/D38,3)</f>
        <v>0.151</v>
      </c>
      <c r="K39" s="54">
        <f>ROUND(K38/D38,3)</f>
        <v>0.30199999999999999</v>
      </c>
      <c r="L39" s="55">
        <f>ROUND(L38/D38,3)</f>
        <v>1</v>
      </c>
      <c r="M39" s="54">
        <f>ROUND(M38/D38,3)</f>
        <v>0.98099999999999998</v>
      </c>
      <c r="N39" s="54">
        <f>ROUND(N38/D38,3)</f>
        <v>0.73599999999999999</v>
      </c>
      <c r="O39" s="54">
        <f>ROUND(O38/D38,3)</f>
        <v>0.58499999999999996</v>
      </c>
      <c r="P39" s="54">
        <f>ROUND(P38/D38,3)</f>
        <v>0.54700000000000004</v>
      </c>
      <c r="Q39" s="54">
        <f>ROUND(Q38/D38,3)</f>
        <v>0.79200000000000004</v>
      </c>
      <c r="R39" s="54">
        <f>ROUND(R38/D38,3)</f>
        <v>0.434</v>
      </c>
      <c r="S39" s="54">
        <f>ROUND(S38/D38,3)</f>
        <v>0.52800000000000002</v>
      </c>
      <c r="T39" s="55">
        <f>ROUND(T38/D38,3)</f>
        <v>1</v>
      </c>
      <c r="U39" s="54">
        <f>ROUND(U38/D38,3)</f>
        <v>0.96199999999999997</v>
      </c>
      <c r="V39" s="54">
        <f>ROUND(V38/D38,3)</f>
        <v>0.79200000000000004</v>
      </c>
      <c r="W39" s="54">
        <f>ROUND(W38/D38,3)</f>
        <v>0.77400000000000002</v>
      </c>
      <c r="X39" s="54">
        <f>ROUND(X38/D38,3)</f>
        <v>0.60399999999999998</v>
      </c>
      <c r="Y39" s="54">
        <f>ROUND(Y38/D38,3)</f>
        <v>0.83</v>
      </c>
      <c r="Z39" s="54">
        <f>ROUND(Z38/D38,3)</f>
        <v>0.47199999999999998</v>
      </c>
      <c r="AA39" s="56">
        <f>ROUND(AA38/D38,3)</f>
        <v>0.50900000000000001</v>
      </c>
    </row>
    <row r="40" spans="2:27" ht="14.1" customHeight="1" x14ac:dyDescent="0.2">
      <c r="B40" s="72"/>
      <c r="C40" s="98"/>
      <c r="D40" s="81"/>
      <c r="E40" s="75"/>
      <c r="F40" s="76"/>
      <c r="G40" s="76"/>
      <c r="H40" s="75"/>
      <c r="I40" s="75"/>
      <c r="J40" s="75"/>
      <c r="K40" s="75"/>
      <c r="L40" s="77"/>
      <c r="M40" s="75">
        <f>ROUND(M38/L38,3)</f>
        <v>0.98099999999999998</v>
      </c>
      <c r="N40" s="75">
        <f>ROUND(N38/L38,3)</f>
        <v>0.73599999999999999</v>
      </c>
      <c r="O40" s="75">
        <f>ROUND(O38/L38,3)</f>
        <v>0.58499999999999996</v>
      </c>
      <c r="P40" s="75">
        <f>ROUND(P38/L38,3)</f>
        <v>0.54700000000000004</v>
      </c>
      <c r="Q40" s="75">
        <f>ROUND(Q38/L38,3)</f>
        <v>0.79200000000000004</v>
      </c>
      <c r="R40" s="75">
        <f>ROUND(R38/L38,3)</f>
        <v>0.434</v>
      </c>
      <c r="S40" s="75">
        <f>ROUND(S38/L38,3)</f>
        <v>0.52800000000000002</v>
      </c>
      <c r="T40" s="78"/>
      <c r="U40" s="75">
        <f>ROUND(U38/T38,3)</f>
        <v>0.96199999999999997</v>
      </c>
      <c r="V40" s="75">
        <f>ROUND(V38/T38,3)</f>
        <v>0.79200000000000004</v>
      </c>
      <c r="W40" s="75">
        <f>ROUND(W38/T38,3)</f>
        <v>0.77400000000000002</v>
      </c>
      <c r="X40" s="75">
        <f>ROUND(X38/T38,3)</f>
        <v>0.60399999999999998</v>
      </c>
      <c r="Y40" s="75">
        <f>ROUND(Y38/T38,3)</f>
        <v>0.83</v>
      </c>
      <c r="Z40" s="75">
        <f>ROUND(Z38/T38,3)</f>
        <v>0.47199999999999998</v>
      </c>
      <c r="AA40" s="79">
        <f>ROUND(AA38/T38,3)</f>
        <v>0.50900000000000001</v>
      </c>
    </row>
    <row r="41" spans="2:27" ht="14.1" customHeight="1" x14ac:dyDescent="0.2">
      <c r="B41" s="72"/>
      <c r="C41" s="98" t="s">
        <v>223</v>
      </c>
      <c r="D41" s="83">
        <v>26</v>
      </c>
      <c r="E41" s="84">
        <v>26</v>
      </c>
      <c r="F41" s="49">
        <v>26</v>
      </c>
      <c r="G41" s="49">
        <v>26</v>
      </c>
      <c r="H41" s="84">
        <v>18</v>
      </c>
      <c r="I41" s="84">
        <v>26</v>
      </c>
      <c r="J41" s="84">
        <v>7</v>
      </c>
      <c r="K41" s="84">
        <v>9</v>
      </c>
      <c r="L41" s="85">
        <v>26</v>
      </c>
      <c r="M41" s="84">
        <v>26</v>
      </c>
      <c r="N41" s="49">
        <v>24</v>
      </c>
      <c r="O41" s="49">
        <v>22</v>
      </c>
      <c r="P41" s="84">
        <v>19</v>
      </c>
      <c r="Q41" s="84">
        <v>25</v>
      </c>
      <c r="R41" s="84">
        <v>14</v>
      </c>
      <c r="S41" s="84">
        <v>14</v>
      </c>
      <c r="T41" s="85">
        <v>26</v>
      </c>
      <c r="U41" s="84">
        <v>26</v>
      </c>
      <c r="V41" s="49">
        <v>25</v>
      </c>
      <c r="W41" s="49">
        <v>24</v>
      </c>
      <c r="X41" s="84">
        <v>21</v>
      </c>
      <c r="Y41" s="84">
        <v>25</v>
      </c>
      <c r="Z41" s="84">
        <v>13</v>
      </c>
      <c r="AA41" s="86">
        <v>14</v>
      </c>
    </row>
    <row r="42" spans="2:27" ht="14.1" customHeight="1" x14ac:dyDescent="0.2">
      <c r="B42" s="72"/>
      <c r="C42" s="98"/>
      <c r="D42" s="53"/>
      <c r="E42" s="54">
        <f>ROUND(E41/D41,3)</f>
        <v>1</v>
      </c>
      <c r="F42" s="54">
        <f>ROUND(F41/D41,3)</f>
        <v>1</v>
      </c>
      <c r="G42" s="54">
        <f>ROUND(G41/D41,3)</f>
        <v>1</v>
      </c>
      <c r="H42" s="54">
        <f>ROUND(H41/D41,3)</f>
        <v>0.69199999999999995</v>
      </c>
      <c r="I42" s="54">
        <f>ROUND(I41/D41,3)</f>
        <v>1</v>
      </c>
      <c r="J42" s="54">
        <f>ROUND(J41/D41,3)</f>
        <v>0.26900000000000002</v>
      </c>
      <c r="K42" s="54">
        <f>ROUND(K41/D41,3)</f>
        <v>0.34599999999999997</v>
      </c>
      <c r="L42" s="55">
        <f>ROUND(L41/D41,3)</f>
        <v>1</v>
      </c>
      <c r="M42" s="54">
        <f>ROUND(M41/D41,3)</f>
        <v>1</v>
      </c>
      <c r="N42" s="54">
        <f>ROUND(N41/D41,3)</f>
        <v>0.92300000000000004</v>
      </c>
      <c r="O42" s="54">
        <f>ROUND(O41/D41,3)</f>
        <v>0.84599999999999997</v>
      </c>
      <c r="P42" s="54">
        <f>ROUND(P41/D41,3)</f>
        <v>0.73099999999999998</v>
      </c>
      <c r="Q42" s="54">
        <f>ROUND(Q41/D41,3)</f>
        <v>0.96199999999999997</v>
      </c>
      <c r="R42" s="54">
        <f>ROUND(R41/D41,3)</f>
        <v>0.53800000000000003</v>
      </c>
      <c r="S42" s="54">
        <f>ROUND(S41/D41,3)</f>
        <v>0.53800000000000003</v>
      </c>
      <c r="T42" s="55">
        <f>ROUND(T41/D41,3)</f>
        <v>1</v>
      </c>
      <c r="U42" s="54">
        <f>ROUND(U41/D41,3)</f>
        <v>1</v>
      </c>
      <c r="V42" s="54">
        <f>ROUND(V41/D41,3)</f>
        <v>0.96199999999999997</v>
      </c>
      <c r="W42" s="54">
        <f>ROUND(W41/D41,3)</f>
        <v>0.92300000000000004</v>
      </c>
      <c r="X42" s="54">
        <f>ROUND(X41/D41,3)</f>
        <v>0.80800000000000005</v>
      </c>
      <c r="Y42" s="54">
        <f>ROUND(Y41/D41,3)</f>
        <v>0.96199999999999997</v>
      </c>
      <c r="Z42" s="54">
        <f>ROUND(Z41/D41,3)</f>
        <v>0.5</v>
      </c>
      <c r="AA42" s="56">
        <f>ROUND(AA41/D41,3)</f>
        <v>0.53800000000000003</v>
      </c>
    </row>
    <row r="43" spans="2:27" ht="14.1" customHeight="1" x14ac:dyDescent="0.2">
      <c r="B43" s="72"/>
      <c r="C43" s="98"/>
      <c r="D43" s="81"/>
      <c r="E43" s="75"/>
      <c r="F43" s="76"/>
      <c r="G43" s="76"/>
      <c r="H43" s="75"/>
      <c r="I43" s="75"/>
      <c r="J43" s="75"/>
      <c r="K43" s="75"/>
      <c r="L43" s="77"/>
      <c r="M43" s="75">
        <f>ROUND(M41/L41,3)</f>
        <v>1</v>
      </c>
      <c r="N43" s="75">
        <f>ROUND(N41/L41,3)</f>
        <v>0.92300000000000004</v>
      </c>
      <c r="O43" s="75">
        <f>ROUND(O41/L41,3)</f>
        <v>0.84599999999999997</v>
      </c>
      <c r="P43" s="75">
        <f>ROUND(P41/L41,3)</f>
        <v>0.73099999999999998</v>
      </c>
      <c r="Q43" s="75">
        <f>ROUND(Q41/L41,3)</f>
        <v>0.96199999999999997</v>
      </c>
      <c r="R43" s="75">
        <f>ROUND(R41/L41,3)</f>
        <v>0.53800000000000003</v>
      </c>
      <c r="S43" s="75">
        <f>ROUND(S41/L41,3)</f>
        <v>0.53800000000000003</v>
      </c>
      <c r="T43" s="78"/>
      <c r="U43" s="75">
        <f>ROUND(U41/T41,3)</f>
        <v>1</v>
      </c>
      <c r="V43" s="75">
        <f>ROUND(V41/T41,3)</f>
        <v>0.96199999999999997</v>
      </c>
      <c r="W43" s="75">
        <f>ROUND(W41/T41,3)</f>
        <v>0.92300000000000004</v>
      </c>
      <c r="X43" s="75">
        <f>ROUND(X41/T41,3)</f>
        <v>0.80800000000000005</v>
      </c>
      <c r="Y43" s="75">
        <f>ROUND(Y41/T41,3)</f>
        <v>0.96199999999999997</v>
      </c>
      <c r="Z43" s="75">
        <f>ROUND(Z41/T41,3)</f>
        <v>0.5</v>
      </c>
      <c r="AA43" s="79">
        <f>ROUND(AA41/T41,3)</f>
        <v>0.53800000000000003</v>
      </c>
    </row>
    <row r="44" spans="2:27" ht="14.1" customHeight="1" x14ac:dyDescent="0.2">
      <c r="B44" s="72"/>
      <c r="C44" s="98" t="s">
        <v>224</v>
      </c>
      <c r="D44" s="83">
        <v>31</v>
      </c>
      <c r="E44" s="84">
        <v>31</v>
      </c>
      <c r="F44" s="49">
        <v>30</v>
      </c>
      <c r="G44" s="49">
        <v>28</v>
      </c>
      <c r="H44" s="84">
        <v>16</v>
      </c>
      <c r="I44" s="84">
        <v>28</v>
      </c>
      <c r="J44" s="84">
        <v>11</v>
      </c>
      <c r="K44" s="84">
        <v>20</v>
      </c>
      <c r="L44" s="85">
        <v>31</v>
      </c>
      <c r="M44" s="84">
        <v>31</v>
      </c>
      <c r="N44" s="49">
        <v>29</v>
      </c>
      <c r="O44" s="49">
        <v>24</v>
      </c>
      <c r="P44" s="84">
        <v>28</v>
      </c>
      <c r="Q44" s="84">
        <v>29</v>
      </c>
      <c r="R44" s="84">
        <v>26</v>
      </c>
      <c r="S44" s="84">
        <v>27</v>
      </c>
      <c r="T44" s="85">
        <v>31</v>
      </c>
      <c r="U44" s="84">
        <v>31</v>
      </c>
      <c r="V44" s="49">
        <v>28</v>
      </c>
      <c r="W44" s="49">
        <v>27</v>
      </c>
      <c r="X44" s="84">
        <v>28</v>
      </c>
      <c r="Y44" s="84">
        <v>29</v>
      </c>
      <c r="Z44" s="84">
        <v>27</v>
      </c>
      <c r="AA44" s="86">
        <v>27</v>
      </c>
    </row>
    <row r="45" spans="2:27" ht="14.1" customHeight="1" x14ac:dyDescent="0.2">
      <c r="B45" s="72"/>
      <c r="C45" s="99"/>
      <c r="D45" s="53"/>
      <c r="E45" s="54">
        <f>ROUND(E44/D44,3)</f>
        <v>1</v>
      </c>
      <c r="F45" s="54">
        <f>ROUND(F44/D44,3)</f>
        <v>0.96799999999999997</v>
      </c>
      <c r="G45" s="54">
        <f>ROUND(G44/D44,3)</f>
        <v>0.90300000000000002</v>
      </c>
      <c r="H45" s="54">
        <f>ROUND(H44/D44,3)</f>
        <v>0.51600000000000001</v>
      </c>
      <c r="I45" s="54">
        <f>ROUND(I44/D44,3)</f>
        <v>0.90300000000000002</v>
      </c>
      <c r="J45" s="54">
        <f>ROUND(J44/D44,3)</f>
        <v>0.35499999999999998</v>
      </c>
      <c r="K45" s="54">
        <f>ROUND(K44/D44,3)</f>
        <v>0.64500000000000002</v>
      </c>
      <c r="L45" s="55">
        <f>ROUND(L44/D44,3)</f>
        <v>1</v>
      </c>
      <c r="M45" s="54">
        <f>ROUND(M44/D44,3)</f>
        <v>1</v>
      </c>
      <c r="N45" s="54">
        <f>ROUND(N44/D44,3)</f>
        <v>0.93500000000000005</v>
      </c>
      <c r="O45" s="54">
        <f>ROUND(O44/D44,3)</f>
        <v>0.77400000000000002</v>
      </c>
      <c r="P45" s="54">
        <f>ROUND(P44/D44,3)</f>
        <v>0.90300000000000002</v>
      </c>
      <c r="Q45" s="54">
        <f>ROUND(Q44/D44,3)</f>
        <v>0.93500000000000005</v>
      </c>
      <c r="R45" s="54">
        <f>ROUND(R44/D44,3)</f>
        <v>0.83899999999999997</v>
      </c>
      <c r="S45" s="54">
        <f>ROUND(S44/D44,3)</f>
        <v>0.871</v>
      </c>
      <c r="T45" s="55">
        <f>ROUND(T44/D44,3)</f>
        <v>1</v>
      </c>
      <c r="U45" s="54">
        <f>ROUND(U44/D44,3)</f>
        <v>1</v>
      </c>
      <c r="V45" s="54">
        <f>ROUND(V44/D44,3)</f>
        <v>0.90300000000000002</v>
      </c>
      <c r="W45" s="54">
        <f>ROUND(W44/D44,3)</f>
        <v>0.871</v>
      </c>
      <c r="X45" s="54">
        <f>ROUND(X44/D44,3)</f>
        <v>0.90300000000000002</v>
      </c>
      <c r="Y45" s="54">
        <f>ROUND(Y44/D44,3)</f>
        <v>0.93500000000000005</v>
      </c>
      <c r="Z45" s="54">
        <f>ROUND(Z44/D44,3)</f>
        <v>0.871</v>
      </c>
      <c r="AA45" s="56">
        <f>ROUND(AA44/D44,3)</f>
        <v>0.871</v>
      </c>
    </row>
    <row r="46" spans="2:27" ht="14.1" customHeight="1" x14ac:dyDescent="0.2">
      <c r="B46" s="72"/>
      <c r="C46" s="99"/>
      <c r="D46" s="81"/>
      <c r="E46" s="75"/>
      <c r="F46" s="76"/>
      <c r="G46" s="76"/>
      <c r="H46" s="75"/>
      <c r="I46" s="75"/>
      <c r="J46" s="75"/>
      <c r="K46" s="75"/>
      <c r="L46" s="77"/>
      <c r="M46" s="75">
        <f>ROUND(M44/L44,3)</f>
        <v>1</v>
      </c>
      <c r="N46" s="75">
        <f>ROUND(N44/L44,3)</f>
        <v>0.93500000000000005</v>
      </c>
      <c r="O46" s="75">
        <f>ROUND(O44/L44,3)</f>
        <v>0.77400000000000002</v>
      </c>
      <c r="P46" s="75">
        <f>ROUND(P44/L44,3)</f>
        <v>0.90300000000000002</v>
      </c>
      <c r="Q46" s="75">
        <f>ROUND(Q44/L44,3)</f>
        <v>0.93500000000000005</v>
      </c>
      <c r="R46" s="75">
        <f>ROUND(R44/L44,3)</f>
        <v>0.83899999999999997</v>
      </c>
      <c r="S46" s="75">
        <f>ROUND(S44/L44,3)</f>
        <v>0.871</v>
      </c>
      <c r="T46" s="78"/>
      <c r="U46" s="75">
        <f>ROUND(U44/T44,3)</f>
        <v>1</v>
      </c>
      <c r="V46" s="75">
        <f>ROUND(V44/T44,3)</f>
        <v>0.90300000000000002</v>
      </c>
      <c r="W46" s="75">
        <f>ROUND(W44/T44,3)</f>
        <v>0.871</v>
      </c>
      <c r="X46" s="75">
        <f>ROUND(X44/T44,3)</f>
        <v>0.90300000000000002</v>
      </c>
      <c r="Y46" s="75">
        <f>ROUND(Y44/T44,3)</f>
        <v>0.93500000000000005</v>
      </c>
      <c r="Z46" s="75">
        <f>ROUND(Z44/T44,3)</f>
        <v>0.871</v>
      </c>
      <c r="AA46" s="79">
        <f>ROUND(AA44/T44,3)</f>
        <v>0.871</v>
      </c>
    </row>
    <row r="47" spans="2:27" ht="14.1" customHeight="1" x14ac:dyDescent="0.2">
      <c r="B47" s="72"/>
      <c r="C47" s="98" t="s">
        <v>225</v>
      </c>
      <c r="D47" s="83">
        <v>26</v>
      </c>
      <c r="E47" s="84">
        <v>26</v>
      </c>
      <c r="F47" s="49">
        <v>26</v>
      </c>
      <c r="G47" s="49">
        <v>19</v>
      </c>
      <c r="H47" s="84">
        <v>13</v>
      </c>
      <c r="I47" s="84">
        <v>16</v>
      </c>
      <c r="J47" s="84">
        <v>18</v>
      </c>
      <c r="K47" s="84">
        <v>17</v>
      </c>
      <c r="L47" s="85">
        <v>26</v>
      </c>
      <c r="M47" s="84">
        <v>26</v>
      </c>
      <c r="N47" s="49">
        <v>26</v>
      </c>
      <c r="O47" s="49">
        <v>19</v>
      </c>
      <c r="P47" s="84">
        <v>24</v>
      </c>
      <c r="Q47" s="84">
        <v>25</v>
      </c>
      <c r="R47" s="84">
        <v>21</v>
      </c>
      <c r="S47" s="84">
        <v>22</v>
      </c>
      <c r="T47" s="85">
        <v>26</v>
      </c>
      <c r="U47" s="84">
        <v>26</v>
      </c>
      <c r="V47" s="49">
        <v>26</v>
      </c>
      <c r="W47" s="49">
        <v>18</v>
      </c>
      <c r="X47" s="84">
        <v>24</v>
      </c>
      <c r="Y47" s="84">
        <v>25</v>
      </c>
      <c r="Z47" s="84">
        <v>22</v>
      </c>
      <c r="AA47" s="86">
        <v>22</v>
      </c>
    </row>
    <row r="48" spans="2:27" ht="14.1" customHeight="1" x14ac:dyDescent="0.2">
      <c r="B48" s="72"/>
      <c r="C48" s="99"/>
      <c r="D48" s="53"/>
      <c r="E48" s="54">
        <f>ROUND(E47/D47,3)</f>
        <v>1</v>
      </c>
      <c r="F48" s="54">
        <f>ROUND(F47/D47,3)</f>
        <v>1</v>
      </c>
      <c r="G48" s="54">
        <f>ROUND(G47/D47,3)</f>
        <v>0.73099999999999998</v>
      </c>
      <c r="H48" s="54">
        <f>ROUND(H47/D47,3)</f>
        <v>0.5</v>
      </c>
      <c r="I48" s="54">
        <f>ROUND(I47/D47,3)</f>
        <v>0.61499999999999999</v>
      </c>
      <c r="J48" s="54">
        <f>ROUND(J47/D47,3)</f>
        <v>0.69199999999999995</v>
      </c>
      <c r="K48" s="54">
        <f>ROUND(K47/D47,3)</f>
        <v>0.65400000000000003</v>
      </c>
      <c r="L48" s="55">
        <f>ROUND(L47/D47,3)</f>
        <v>1</v>
      </c>
      <c r="M48" s="54">
        <f>ROUND(M47/D47,3)</f>
        <v>1</v>
      </c>
      <c r="N48" s="54">
        <f>ROUND(N47/D47,3)</f>
        <v>1</v>
      </c>
      <c r="O48" s="54">
        <f>ROUND(O47/D47,3)</f>
        <v>0.73099999999999998</v>
      </c>
      <c r="P48" s="54">
        <f>ROUND(P47/D47,3)</f>
        <v>0.92300000000000004</v>
      </c>
      <c r="Q48" s="54">
        <f>ROUND(Q47/D47,3)</f>
        <v>0.96199999999999997</v>
      </c>
      <c r="R48" s="54">
        <f>ROUND(R47/D47,3)</f>
        <v>0.80800000000000005</v>
      </c>
      <c r="S48" s="54">
        <f>ROUND(S47/D47,3)</f>
        <v>0.84599999999999997</v>
      </c>
      <c r="T48" s="55">
        <f>ROUND(T47/D47,3)</f>
        <v>1</v>
      </c>
      <c r="U48" s="54">
        <f>ROUND(U47/D47,3)</f>
        <v>1</v>
      </c>
      <c r="V48" s="54">
        <f>ROUND(V47/D47,3)</f>
        <v>1</v>
      </c>
      <c r="W48" s="54">
        <f>ROUND(W47/D47,3)</f>
        <v>0.69199999999999995</v>
      </c>
      <c r="X48" s="54">
        <f>ROUND(X47/D47,3)</f>
        <v>0.92300000000000004</v>
      </c>
      <c r="Y48" s="54">
        <f>ROUND(Y47/D47,3)</f>
        <v>0.96199999999999997</v>
      </c>
      <c r="Z48" s="54">
        <f>ROUND(Z47/D47,3)</f>
        <v>0.84599999999999997</v>
      </c>
      <c r="AA48" s="56">
        <f>ROUND(AA47/D47,3)</f>
        <v>0.84599999999999997</v>
      </c>
    </row>
    <row r="49" spans="2:27" ht="14.1" customHeight="1" thickBot="1" x14ac:dyDescent="0.25">
      <c r="B49" s="72"/>
      <c r="C49" s="100"/>
      <c r="D49" s="90"/>
      <c r="E49" s="91"/>
      <c r="F49" s="91"/>
      <c r="G49" s="91"/>
      <c r="H49" s="91"/>
      <c r="I49" s="91"/>
      <c r="J49" s="91"/>
      <c r="K49" s="91"/>
      <c r="L49" s="92"/>
      <c r="M49" s="93">
        <f>ROUND(M47/L47,3)</f>
        <v>1</v>
      </c>
      <c r="N49" s="91">
        <f>ROUND(N47/L47,3)</f>
        <v>1</v>
      </c>
      <c r="O49" s="91">
        <f>ROUND(O47/L47,3)</f>
        <v>0.73099999999999998</v>
      </c>
      <c r="P49" s="91">
        <f>ROUND(P47/L47,3)</f>
        <v>0.92300000000000004</v>
      </c>
      <c r="Q49" s="91">
        <f>ROUND(Q47/L47,3)</f>
        <v>0.96199999999999997</v>
      </c>
      <c r="R49" s="91">
        <f>ROUND(R47/L47,3)</f>
        <v>0.80800000000000005</v>
      </c>
      <c r="S49" s="93">
        <f>ROUND(S47/L47,3)</f>
        <v>0.84599999999999997</v>
      </c>
      <c r="T49" s="94"/>
      <c r="U49" s="93">
        <f>ROUND(U47/T47,3)</f>
        <v>1</v>
      </c>
      <c r="V49" s="91">
        <f>ROUND(V47/T47,3)</f>
        <v>1</v>
      </c>
      <c r="W49" s="91">
        <f>ROUND(W47/T47,3)</f>
        <v>0.69199999999999995</v>
      </c>
      <c r="X49" s="91">
        <f>ROUND(X47/T47,3)</f>
        <v>0.92300000000000004</v>
      </c>
      <c r="Y49" s="91">
        <f>ROUND(Y47/T47,3)</f>
        <v>0.96199999999999997</v>
      </c>
      <c r="Z49" s="91">
        <f>ROUND(Z47/T47,3)</f>
        <v>0.84599999999999997</v>
      </c>
      <c r="AA49" s="95">
        <f>ROUND(AA47/T47,3)</f>
        <v>0.84599999999999997</v>
      </c>
    </row>
    <row r="50" spans="2:27" ht="14.1" customHeight="1" thickTop="1" x14ac:dyDescent="0.2">
      <c r="B50" s="72"/>
      <c r="C50" s="101" t="s">
        <v>226</v>
      </c>
      <c r="D50" s="85">
        <f>D35+D38+D41+D44</f>
        <v>288</v>
      </c>
      <c r="E50" s="84">
        <f>E35+E38+E41+E44</f>
        <v>274</v>
      </c>
      <c r="F50" s="84">
        <f>F35+F38+F41+F44</f>
        <v>237</v>
      </c>
      <c r="G50" s="84">
        <f>G35+G38+G41+G44</f>
        <v>216</v>
      </c>
      <c r="H50" s="84">
        <f t="shared" ref="H50:AA50" si="6">H35+H38+H41+H44</f>
        <v>97</v>
      </c>
      <c r="I50" s="84">
        <f>I35+I38+I41+I44</f>
        <v>200</v>
      </c>
      <c r="J50" s="84">
        <f>J35+J38+J41+J44</f>
        <v>37</v>
      </c>
      <c r="K50" s="84">
        <f t="shared" si="6"/>
        <v>91</v>
      </c>
      <c r="L50" s="85">
        <f t="shared" si="6"/>
        <v>288</v>
      </c>
      <c r="M50" s="84">
        <f t="shared" si="6"/>
        <v>269</v>
      </c>
      <c r="N50" s="84">
        <f>N35+N38+N41+N44</f>
        <v>183</v>
      </c>
      <c r="O50" s="84">
        <f>O35+O38+O41+O44</f>
        <v>143</v>
      </c>
      <c r="P50" s="84">
        <f>P35+P38+P41+P44</f>
        <v>133</v>
      </c>
      <c r="Q50" s="84">
        <f>Q35+Q38+Q41+Q44</f>
        <v>175</v>
      </c>
      <c r="R50" s="84">
        <f>R35+R38+R41+R44</f>
        <v>107</v>
      </c>
      <c r="S50" s="84">
        <f t="shared" si="6"/>
        <v>137</v>
      </c>
      <c r="T50" s="85">
        <f t="shared" si="6"/>
        <v>288</v>
      </c>
      <c r="U50" s="84">
        <f t="shared" si="6"/>
        <v>265</v>
      </c>
      <c r="V50" s="84">
        <f t="shared" si="6"/>
        <v>219</v>
      </c>
      <c r="W50" s="84">
        <f t="shared" si="6"/>
        <v>204</v>
      </c>
      <c r="X50" s="84">
        <f t="shared" si="6"/>
        <v>149</v>
      </c>
      <c r="Y50" s="84">
        <f t="shared" si="6"/>
        <v>216</v>
      </c>
      <c r="Z50" s="84">
        <f t="shared" si="6"/>
        <v>114</v>
      </c>
      <c r="AA50" s="86">
        <f t="shared" si="6"/>
        <v>130</v>
      </c>
    </row>
    <row r="51" spans="2:27" ht="14.1" customHeight="1" x14ac:dyDescent="0.2">
      <c r="B51" s="72"/>
      <c r="C51" s="102" t="s">
        <v>227</v>
      </c>
      <c r="D51" s="53"/>
      <c r="E51" s="54">
        <f>ROUND(E50/D50,3)</f>
        <v>0.95099999999999996</v>
      </c>
      <c r="F51" s="54">
        <f>ROUND(F50/D50,3)</f>
        <v>0.82299999999999995</v>
      </c>
      <c r="G51" s="54">
        <f>ROUND(G50/D50,3)</f>
        <v>0.75</v>
      </c>
      <c r="H51" s="54">
        <f>ROUND(H50/D50,3)</f>
        <v>0.33700000000000002</v>
      </c>
      <c r="I51" s="54">
        <f>ROUND(I50/D50,3)</f>
        <v>0.69399999999999995</v>
      </c>
      <c r="J51" s="54">
        <f>ROUND(J50/D50,3)</f>
        <v>0.128</v>
      </c>
      <c r="K51" s="54">
        <f>ROUND(K50/D50,3)</f>
        <v>0.316</v>
      </c>
      <c r="L51" s="55">
        <f>ROUND(L50/D50,3)</f>
        <v>1</v>
      </c>
      <c r="M51" s="54">
        <f>ROUND(M50/D50,3)</f>
        <v>0.93400000000000005</v>
      </c>
      <c r="N51" s="54">
        <f>ROUND(N50/D50,3)</f>
        <v>0.63500000000000001</v>
      </c>
      <c r="O51" s="54">
        <f>ROUND(O50/D50,3)</f>
        <v>0.497</v>
      </c>
      <c r="P51" s="54">
        <f>ROUND(P50/D50,3)</f>
        <v>0.46200000000000002</v>
      </c>
      <c r="Q51" s="54">
        <f>ROUND(Q50/D50,3)</f>
        <v>0.60799999999999998</v>
      </c>
      <c r="R51" s="54">
        <f>ROUND(R50/D50,3)</f>
        <v>0.372</v>
      </c>
      <c r="S51" s="54">
        <f>ROUND(S50/D50,3)</f>
        <v>0.47599999999999998</v>
      </c>
      <c r="T51" s="55">
        <f>ROUND(T50/D50,3)</f>
        <v>1</v>
      </c>
      <c r="U51" s="54">
        <f>ROUND(U50/D50,3)</f>
        <v>0.92</v>
      </c>
      <c r="V51" s="54">
        <f>ROUND(V50/D50,3)</f>
        <v>0.76</v>
      </c>
      <c r="W51" s="54">
        <f>ROUND(W50/D50,3)</f>
        <v>0.70799999999999996</v>
      </c>
      <c r="X51" s="54">
        <f>ROUND(X50/D50,3)</f>
        <v>0.51700000000000002</v>
      </c>
      <c r="Y51" s="54">
        <f>ROUND(Y50/D50,3)</f>
        <v>0.75</v>
      </c>
      <c r="Z51" s="54">
        <f>ROUND(Z50/D50,3)</f>
        <v>0.39600000000000002</v>
      </c>
      <c r="AA51" s="56">
        <f>ROUND(AA50/D50,3)</f>
        <v>0.45100000000000001</v>
      </c>
    </row>
    <row r="52" spans="2:27" ht="14.1" customHeight="1" x14ac:dyDescent="0.2">
      <c r="B52" s="72"/>
      <c r="C52" s="103"/>
      <c r="D52" s="81"/>
      <c r="E52" s="75"/>
      <c r="F52" s="75"/>
      <c r="G52" s="75"/>
      <c r="H52" s="75"/>
      <c r="I52" s="75"/>
      <c r="J52" s="75"/>
      <c r="K52" s="75"/>
      <c r="L52" s="77"/>
      <c r="M52" s="75">
        <f>ROUND(M50/L50,3)</f>
        <v>0.93400000000000005</v>
      </c>
      <c r="N52" s="75">
        <f>ROUND(N50/L50,3)</f>
        <v>0.63500000000000001</v>
      </c>
      <c r="O52" s="75">
        <f>ROUND(O50/L50,3)</f>
        <v>0.497</v>
      </c>
      <c r="P52" s="75">
        <f>ROUND(P50/L50,3)</f>
        <v>0.46200000000000002</v>
      </c>
      <c r="Q52" s="75">
        <f>ROUND(Q50/L50,3)</f>
        <v>0.60799999999999998</v>
      </c>
      <c r="R52" s="75">
        <f>ROUND(R50/L50,3)</f>
        <v>0.372</v>
      </c>
      <c r="S52" s="75">
        <f>ROUND(S50/L50,3)</f>
        <v>0.47599999999999998</v>
      </c>
      <c r="T52" s="78"/>
      <c r="U52" s="75">
        <f>ROUND(U50/T50,3)</f>
        <v>0.92</v>
      </c>
      <c r="V52" s="75">
        <f>ROUND(V50/T50,3)</f>
        <v>0.76</v>
      </c>
      <c r="W52" s="75">
        <f>ROUND(W50/T50,3)</f>
        <v>0.70799999999999996</v>
      </c>
      <c r="X52" s="75">
        <f>ROUND(X50/T50,3)</f>
        <v>0.51700000000000002</v>
      </c>
      <c r="Y52" s="75">
        <f>ROUND(Y50/T50,3)</f>
        <v>0.75</v>
      </c>
      <c r="Z52" s="75">
        <f>ROUND(Z50/T50,3)</f>
        <v>0.39600000000000002</v>
      </c>
      <c r="AA52" s="79">
        <f>ROUND(AA50/T50,3)</f>
        <v>0.45100000000000001</v>
      </c>
    </row>
    <row r="53" spans="2:27" ht="14.1" customHeight="1" x14ac:dyDescent="0.2">
      <c r="B53" s="72"/>
      <c r="C53" s="104" t="s">
        <v>226</v>
      </c>
      <c r="D53" s="85">
        <f>D38+D41+D44+D47</f>
        <v>136</v>
      </c>
      <c r="E53" s="84">
        <f t="shared" ref="E53:AA53" si="7">E38+E41+E44+E47</f>
        <v>136</v>
      </c>
      <c r="F53" s="84">
        <f t="shared" si="7"/>
        <v>127</v>
      </c>
      <c r="G53" s="84">
        <f t="shared" si="7"/>
        <v>116</v>
      </c>
      <c r="H53" s="84">
        <f t="shared" si="7"/>
        <v>66</v>
      </c>
      <c r="I53" s="84">
        <f t="shared" si="7"/>
        <v>111</v>
      </c>
      <c r="J53" s="84">
        <f t="shared" si="7"/>
        <v>44</v>
      </c>
      <c r="K53" s="84">
        <f t="shared" si="7"/>
        <v>62</v>
      </c>
      <c r="L53" s="85">
        <f t="shared" si="7"/>
        <v>136</v>
      </c>
      <c r="M53" s="84">
        <f t="shared" si="7"/>
        <v>135</v>
      </c>
      <c r="N53" s="84">
        <f t="shared" si="7"/>
        <v>118</v>
      </c>
      <c r="O53" s="84">
        <f t="shared" si="7"/>
        <v>96</v>
      </c>
      <c r="P53" s="84">
        <f t="shared" si="7"/>
        <v>100</v>
      </c>
      <c r="Q53" s="84">
        <f t="shared" si="7"/>
        <v>121</v>
      </c>
      <c r="R53" s="84">
        <f t="shared" si="7"/>
        <v>84</v>
      </c>
      <c r="S53" s="84">
        <f t="shared" si="7"/>
        <v>91</v>
      </c>
      <c r="T53" s="85">
        <f t="shared" si="7"/>
        <v>136</v>
      </c>
      <c r="U53" s="84">
        <f t="shared" si="7"/>
        <v>134</v>
      </c>
      <c r="V53" s="84">
        <f t="shared" si="7"/>
        <v>121</v>
      </c>
      <c r="W53" s="84">
        <f t="shared" si="7"/>
        <v>110</v>
      </c>
      <c r="X53" s="84">
        <f t="shared" si="7"/>
        <v>105</v>
      </c>
      <c r="Y53" s="84">
        <f t="shared" si="7"/>
        <v>123</v>
      </c>
      <c r="Z53" s="84">
        <f t="shared" si="7"/>
        <v>87</v>
      </c>
      <c r="AA53" s="86">
        <f t="shared" si="7"/>
        <v>90</v>
      </c>
    </row>
    <row r="54" spans="2:27" ht="14.1" customHeight="1" x14ac:dyDescent="0.2">
      <c r="B54" s="72"/>
      <c r="C54" s="102" t="s">
        <v>228</v>
      </c>
      <c r="D54" s="53"/>
      <c r="E54" s="54">
        <f>ROUND(E53/D53,3)</f>
        <v>1</v>
      </c>
      <c r="F54" s="54">
        <f>ROUND(F53/D53,3)</f>
        <v>0.93400000000000005</v>
      </c>
      <c r="G54" s="54">
        <f>ROUND(G53/D53,3)</f>
        <v>0.85299999999999998</v>
      </c>
      <c r="H54" s="54">
        <f>ROUND(H53/D53,3)</f>
        <v>0.48499999999999999</v>
      </c>
      <c r="I54" s="54">
        <f>ROUND(I53/D53,3)</f>
        <v>0.81599999999999995</v>
      </c>
      <c r="J54" s="54">
        <f>ROUND(J53/D53,3)</f>
        <v>0.32400000000000001</v>
      </c>
      <c r="K54" s="54">
        <f>ROUND(K53/D53,3)</f>
        <v>0.45600000000000002</v>
      </c>
      <c r="L54" s="55">
        <f>ROUND(L53/D53,3)</f>
        <v>1</v>
      </c>
      <c r="M54" s="54">
        <f>ROUND(M53/D53,3)</f>
        <v>0.99299999999999999</v>
      </c>
      <c r="N54" s="54">
        <f>ROUND(N53/D53,3)</f>
        <v>0.86799999999999999</v>
      </c>
      <c r="O54" s="54">
        <f>ROUND(O53/D53,3)</f>
        <v>0.70599999999999996</v>
      </c>
      <c r="P54" s="54">
        <f>ROUND(P53/D53,3)</f>
        <v>0.73499999999999999</v>
      </c>
      <c r="Q54" s="54">
        <f>ROUND(Q53/D53,3)</f>
        <v>0.89</v>
      </c>
      <c r="R54" s="54">
        <f>ROUND(R53/D53,3)</f>
        <v>0.61799999999999999</v>
      </c>
      <c r="S54" s="54">
        <f>ROUND(S53/D53,3)</f>
        <v>0.66900000000000004</v>
      </c>
      <c r="T54" s="55">
        <f>ROUND(T53/D53,3)</f>
        <v>1</v>
      </c>
      <c r="U54" s="54">
        <f>ROUND(U53/D53,3)</f>
        <v>0.98499999999999999</v>
      </c>
      <c r="V54" s="54">
        <f>ROUND(V53/D53,3)</f>
        <v>0.89</v>
      </c>
      <c r="W54" s="54">
        <f>ROUND(W53/D53,3)</f>
        <v>0.80900000000000005</v>
      </c>
      <c r="X54" s="54">
        <f>ROUND(X53/D53,3)</f>
        <v>0.77200000000000002</v>
      </c>
      <c r="Y54" s="54">
        <f>ROUND(Y53/D53,3)</f>
        <v>0.90400000000000003</v>
      </c>
      <c r="Z54" s="54">
        <f>ROUND(Z53/D53,3)</f>
        <v>0.64</v>
      </c>
      <c r="AA54" s="56">
        <f>ROUND(AA53/D53,3)</f>
        <v>0.66200000000000003</v>
      </c>
    </row>
    <row r="55" spans="2:27" ht="14.1" customHeight="1" thickBot="1" x14ac:dyDescent="0.25">
      <c r="B55" s="105"/>
      <c r="C55" s="103"/>
      <c r="D55" s="106"/>
      <c r="E55" s="107"/>
      <c r="F55" s="107"/>
      <c r="G55" s="107"/>
      <c r="H55" s="107"/>
      <c r="I55" s="107"/>
      <c r="J55" s="107"/>
      <c r="K55" s="107"/>
      <c r="L55" s="108"/>
      <c r="M55" s="109">
        <f>ROUND(M53/L53,3)</f>
        <v>0.99299999999999999</v>
      </c>
      <c r="N55" s="107">
        <f>ROUND(N53/L53,3)</f>
        <v>0.86799999999999999</v>
      </c>
      <c r="O55" s="107">
        <f>ROUND(O53/L53,3)</f>
        <v>0.70599999999999996</v>
      </c>
      <c r="P55" s="107">
        <f>ROUND(P53/L53,3)</f>
        <v>0.73499999999999999</v>
      </c>
      <c r="Q55" s="107">
        <f>ROUND(Q53/L53,3)</f>
        <v>0.89</v>
      </c>
      <c r="R55" s="107">
        <f>ROUND(R53/L53,3)</f>
        <v>0.61799999999999999</v>
      </c>
      <c r="S55" s="109">
        <f>ROUND(S53/L53,3)</f>
        <v>0.66900000000000004</v>
      </c>
      <c r="T55" s="110"/>
      <c r="U55" s="109">
        <f>ROUND(U53/T53,3)</f>
        <v>0.98499999999999999</v>
      </c>
      <c r="V55" s="107">
        <f>ROUND(V53/T53,3)</f>
        <v>0.89</v>
      </c>
      <c r="W55" s="107">
        <f>ROUND(W53/T53,3)</f>
        <v>0.80900000000000005</v>
      </c>
      <c r="X55" s="107">
        <f>ROUND(X53/T53,3)</f>
        <v>0.77200000000000002</v>
      </c>
      <c r="Y55" s="107">
        <f>ROUND(Y53/T53,3)</f>
        <v>0.90400000000000003</v>
      </c>
      <c r="Z55" s="107">
        <f>ROUND(Z53/T53,3)</f>
        <v>0.64</v>
      </c>
      <c r="AA55" s="111">
        <f>ROUND(AA53/T53,3)</f>
        <v>0.66200000000000003</v>
      </c>
    </row>
    <row r="56" spans="2:27" x14ac:dyDescent="0.2">
      <c r="C56" s="12" t="s">
        <v>229</v>
      </c>
    </row>
    <row r="57" spans="2:27" x14ac:dyDescent="0.2">
      <c r="B57" s="12" t="s">
        <v>230</v>
      </c>
      <c r="D57" s="112">
        <f>D32+D35+D38+D41+D44+D47</f>
        <v>401</v>
      </c>
      <c r="E57" s="112">
        <f t="shared" ref="E57:AA57" si="8">E32+E35+E38+E41+E44+E47</f>
        <v>379</v>
      </c>
      <c r="F57" s="112">
        <f>F32+F35+F38+F41+F44+F47</f>
        <v>316</v>
      </c>
      <c r="G57" s="112">
        <f>G32+G35+G38+G41+G44+G47</f>
        <v>283</v>
      </c>
      <c r="H57" s="112">
        <f t="shared" si="8"/>
        <v>119</v>
      </c>
      <c r="I57" s="112">
        <f t="shared" si="8"/>
        <v>261</v>
      </c>
      <c r="J57" s="112">
        <f t="shared" si="8"/>
        <v>56</v>
      </c>
      <c r="K57" s="112">
        <f t="shared" si="8"/>
        <v>122</v>
      </c>
      <c r="L57" s="112">
        <f t="shared" si="8"/>
        <v>401</v>
      </c>
      <c r="M57" s="112">
        <f>M32+M35+M38+M41+M44+M47</f>
        <v>361</v>
      </c>
      <c r="N57" s="112">
        <f t="shared" si="8"/>
        <v>228</v>
      </c>
      <c r="O57" s="112">
        <f>O32+O35+O38+O41+O44+O47</f>
        <v>175</v>
      </c>
      <c r="P57" s="112">
        <f t="shared" si="8"/>
        <v>174</v>
      </c>
      <c r="Q57" s="112">
        <f t="shared" si="8"/>
        <v>223</v>
      </c>
      <c r="R57" s="112">
        <f t="shared" si="8"/>
        <v>142</v>
      </c>
      <c r="S57" s="112">
        <f t="shared" si="8"/>
        <v>182</v>
      </c>
      <c r="T57" s="112">
        <f t="shared" si="8"/>
        <v>401</v>
      </c>
      <c r="U57" s="112">
        <f>U32+U35+U38+U41+U44+U47</f>
        <v>360</v>
      </c>
      <c r="V57" s="112">
        <f t="shared" si="8"/>
        <v>294</v>
      </c>
      <c r="W57" s="112">
        <f>W32+W35+W38+W41+W44+W47</f>
        <v>267</v>
      </c>
      <c r="X57" s="112">
        <f t="shared" si="8"/>
        <v>193</v>
      </c>
      <c r="Y57" s="112">
        <f t="shared" si="8"/>
        <v>293</v>
      </c>
      <c r="Z57" s="112">
        <f t="shared" si="8"/>
        <v>151</v>
      </c>
      <c r="AA57" s="112">
        <f t="shared" si="8"/>
        <v>179</v>
      </c>
    </row>
    <row r="58" spans="2:27" x14ac:dyDescent="0.2">
      <c r="B58" s="12" t="s">
        <v>231</v>
      </c>
      <c r="D58" s="112"/>
      <c r="E58" s="113">
        <f>E57/D57</f>
        <v>0.9451371571072319</v>
      </c>
      <c r="F58" s="113">
        <f>F57/D57</f>
        <v>0.78802992518703241</v>
      </c>
      <c r="G58" s="113">
        <f>G57/D57</f>
        <v>0.70573566084788031</v>
      </c>
      <c r="H58" s="113">
        <f>H57/D57</f>
        <v>0.29675810473815462</v>
      </c>
      <c r="I58" s="114">
        <f>I57/D57</f>
        <v>0.6508728179551122</v>
      </c>
      <c r="J58" s="114">
        <f>J57/D57</f>
        <v>0.1396508728179551</v>
      </c>
      <c r="K58" s="114">
        <f>K57/D57</f>
        <v>0.30423940149625933</v>
      </c>
      <c r="L58" s="113">
        <f>L57/D57</f>
        <v>1</v>
      </c>
      <c r="M58" s="113">
        <f>M57/D57</f>
        <v>0.90024937655860349</v>
      </c>
      <c r="N58" s="113">
        <f>N57/D57</f>
        <v>0.5685785536159601</v>
      </c>
      <c r="O58" s="113">
        <f>O57/D57</f>
        <v>0.43640897755610975</v>
      </c>
      <c r="P58" s="113">
        <f>P57/D57</f>
        <v>0.43391521197007482</v>
      </c>
      <c r="Q58" s="114">
        <f>Q57/D57</f>
        <v>0.55610972568578554</v>
      </c>
      <c r="R58" s="114">
        <f>R57/D57</f>
        <v>0.35411471321695759</v>
      </c>
      <c r="S58" s="113">
        <f>S57/D57</f>
        <v>0.4538653366583541</v>
      </c>
      <c r="T58" s="113">
        <f>T57/D57</f>
        <v>1</v>
      </c>
      <c r="U58" s="113">
        <f>U57/D57</f>
        <v>0.89775561097256862</v>
      </c>
      <c r="V58" s="113">
        <f>V57/D57</f>
        <v>0.73316708229426431</v>
      </c>
      <c r="W58" s="113">
        <f>W57/D57</f>
        <v>0.66583541147132175</v>
      </c>
      <c r="X58" s="113">
        <f>X57/D57</f>
        <v>0.48129675810473815</v>
      </c>
      <c r="Y58" s="114">
        <f>Y57/D57</f>
        <v>0.73067331670822944</v>
      </c>
      <c r="Z58" s="114">
        <f>Z57/D57</f>
        <v>0.37655860349127179</v>
      </c>
      <c r="AA58" s="113">
        <f>AA57/D57</f>
        <v>0.44638403990024939</v>
      </c>
    </row>
    <row r="59" spans="2:27" x14ac:dyDescent="0.2">
      <c r="B59" s="12" t="s">
        <v>232</v>
      </c>
      <c r="M59" s="113">
        <f>M57/L57</f>
        <v>0.90024937655860349</v>
      </c>
      <c r="N59" s="113">
        <f>N57/L57</f>
        <v>0.5685785536159601</v>
      </c>
      <c r="O59" s="113">
        <f>O57/L57</f>
        <v>0.43640897755610975</v>
      </c>
      <c r="P59" s="113">
        <f>P57/L57</f>
        <v>0.43391521197007482</v>
      </c>
      <c r="Q59" s="113">
        <f>Q57/L57</f>
        <v>0.55610972568578554</v>
      </c>
      <c r="R59" s="113">
        <f>R57/L57</f>
        <v>0.35411471321695759</v>
      </c>
      <c r="S59" s="113">
        <f>S57/L57</f>
        <v>0.4538653366583541</v>
      </c>
      <c r="U59" s="113">
        <f>U57/T57</f>
        <v>0.89775561097256862</v>
      </c>
      <c r="V59" s="113">
        <f>V57/T57</f>
        <v>0.73316708229426431</v>
      </c>
      <c r="W59" s="113">
        <f>W57/T57</f>
        <v>0.66583541147132175</v>
      </c>
      <c r="X59" s="113">
        <f>X57/T57</f>
        <v>0.48129675810473815</v>
      </c>
      <c r="Y59" s="113">
        <f>Y57/T57</f>
        <v>0.73067331670822944</v>
      </c>
      <c r="Z59" s="113">
        <f>Z57/T57</f>
        <v>0.37655860349127179</v>
      </c>
      <c r="AA59" s="113">
        <f>AA57/T57</f>
        <v>0.44638403990024939</v>
      </c>
    </row>
    <row r="60" spans="2:27" x14ac:dyDescent="0.2">
      <c r="M60" s="113"/>
      <c r="N60" s="113"/>
      <c r="O60" s="113"/>
      <c r="P60" s="113"/>
      <c r="Q60" s="113"/>
      <c r="R60" s="113"/>
      <c r="S60" s="113"/>
      <c r="U60" s="113"/>
      <c r="V60" s="113"/>
      <c r="W60" s="113"/>
      <c r="X60" s="113"/>
      <c r="Y60" s="113"/>
      <c r="Z60" s="113"/>
      <c r="AA60" s="113"/>
    </row>
    <row r="61" spans="2:27" x14ac:dyDescent="0.2">
      <c r="B61" s="12" t="s">
        <v>233</v>
      </c>
      <c r="D61" s="115">
        <f>D50+D47+D32</f>
        <v>401</v>
      </c>
      <c r="E61" s="115">
        <f t="shared" ref="E61:AA61" si="9">E50+E47+E32</f>
        <v>379</v>
      </c>
      <c r="F61" s="115">
        <f>F50+F47+F32</f>
        <v>316</v>
      </c>
      <c r="G61" s="115">
        <f t="shared" si="9"/>
        <v>283</v>
      </c>
      <c r="H61" s="115">
        <f t="shared" si="9"/>
        <v>119</v>
      </c>
      <c r="I61" s="115">
        <f t="shared" si="9"/>
        <v>261</v>
      </c>
      <c r="J61" s="115">
        <f t="shared" si="9"/>
        <v>56</v>
      </c>
      <c r="K61" s="115">
        <f t="shared" si="9"/>
        <v>122</v>
      </c>
      <c r="L61" s="115">
        <f t="shared" si="9"/>
        <v>401</v>
      </c>
      <c r="M61" s="115">
        <f t="shared" si="9"/>
        <v>361</v>
      </c>
      <c r="N61" s="115">
        <f t="shared" si="9"/>
        <v>228</v>
      </c>
      <c r="O61" s="115">
        <f t="shared" si="9"/>
        <v>175</v>
      </c>
      <c r="P61" s="115">
        <f t="shared" si="9"/>
        <v>174</v>
      </c>
      <c r="Q61" s="115">
        <f t="shared" si="9"/>
        <v>223</v>
      </c>
      <c r="R61" s="115">
        <f t="shared" si="9"/>
        <v>142</v>
      </c>
      <c r="S61" s="115">
        <f t="shared" si="9"/>
        <v>182</v>
      </c>
      <c r="T61" s="115">
        <f t="shared" si="9"/>
        <v>401</v>
      </c>
      <c r="U61" s="115">
        <f t="shared" si="9"/>
        <v>360</v>
      </c>
      <c r="V61" s="115">
        <f t="shared" si="9"/>
        <v>294</v>
      </c>
      <c r="W61" s="115">
        <f t="shared" si="9"/>
        <v>267</v>
      </c>
      <c r="X61" s="115">
        <f t="shared" si="9"/>
        <v>193</v>
      </c>
      <c r="Y61" s="115">
        <f t="shared" si="9"/>
        <v>293</v>
      </c>
      <c r="Z61" s="115">
        <f t="shared" si="9"/>
        <v>151</v>
      </c>
      <c r="AA61" s="115">
        <f t="shared" si="9"/>
        <v>179</v>
      </c>
    </row>
    <row r="62" spans="2:27" x14ac:dyDescent="0.2">
      <c r="D62" s="115">
        <f>D53+D35+D32</f>
        <v>401</v>
      </c>
      <c r="E62" s="115">
        <f t="shared" ref="E62:AA62" si="10">E53+E35+E32</f>
        <v>379</v>
      </c>
      <c r="F62" s="115">
        <f>F53+F35+F32</f>
        <v>316</v>
      </c>
      <c r="G62" s="115">
        <f t="shared" si="10"/>
        <v>283</v>
      </c>
      <c r="H62" s="115">
        <f t="shared" si="10"/>
        <v>119</v>
      </c>
      <c r="I62" s="115">
        <f t="shared" si="10"/>
        <v>261</v>
      </c>
      <c r="J62" s="115">
        <f t="shared" si="10"/>
        <v>56</v>
      </c>
      <c r="K62" s="115">
        <f t="shared" si="10"/>
        <v>122</v>
      </c>
      <c r="L62" s="115">
        <f t="shared" si="10"/>
        <v>401</v>
      </c>
      <c r="M62" s="115">
        <f t="shared" si="10"/>
        <v>361</v>
      </c>
      <c r="N62" s="115">
        <f t="shared" si="10"/>
        <v>228</v>
      </c>
      <c r="O62" s="115">
        <f t="shared" si="10"/>
        <v>175</v>
      </c>
      <c r="P62" s="115">
        <f t="shared" si="10"/>
        <v>174</v>
      </c>
      <c r="Q62" s="115">
        <f t="shared" si="10"/>
        <v>223</v>
      </c>
      <c r="R62" s="115">
        <f t="shared" si="10"/>
        <v>142</v>
      </c>
      <c r="S62" s="115">
        <f t="shared" si="10"/>
        <v>182</v>
      </c>
      <c r="T62" s="115">
        <f t="shared" si="10"/>
        <v>401</v>
      </c>
      <c r="U62" s="115">
        <f t="shared" si="10"/>
        <v>360</v>
      </c>
      <c r="V62" s="115">
        <f t="shared" si="10"/>
        <v>294</v>
      </c>
      <c r="W62" s="115">
        <f t="shared" si="10"/>
        <v>267</v>
      </c>
      <c r="X62" s="115">
        <f t="shared" si="10"/>
        <v>193</v>
      </c>
      <c r="Y62" s="115">
        <f t="shared" si="10"/>
        <v>293</v>
      </c>
      <c r="Z62" s="115">
        <f t="shared" si="10"/>
        <v>151</v>
      </c>
      <c r="AA62" s="115">
        <f t="shared" si="10"/>
        <v>179</v>
      </c>
    </row>
    <row r="63" spans="2:27" x14ac:dyDescent="0.2">
      <c r="M63" s="113"/>
      <c r="N63" s="113"/>
      <c r="O63" s="113"/>
      <c r="P63" s="113"/>
      <c r="Q63" s="113"/>
      <c r="R63" s="113"/>
      <c r="S63" s="113"/>
      <c r="U63" s="113"/>
      <c r="V63" s="113"/>
      <c r="W63" s="113"/>
      <c r="X63" s="113"/>
      <c r="Y63" s="113"/>
      <c r="Z63" s="113"/>
      <c r="AA63" s="113"/>
    </row>
    <row r="64" spans="2:27" x14ac:dyDescent="0.2">
      <c r="B64" s="116" t="s">
        <v>234</v>
      </c>
      <c r="C64" s="116"/>
      <c r="D64" s="117">
        <f>D11-D57</f>
        <v>0</v>
      </c>
      <c r="E64" s="117">
        <f t="shared" ref="E64:AA66" si="11">E11-E57</f>
        <v>0</v>
      </c>
      <c r="F64" s="117">
        <f t="shared" si="11"/>
        <v>0</v>
      </c>
      <c r="G64" s="117">
        <f t="shared" si="11"/>
        <v>0</v>
      </c>
      <c r="H64" s="117">
        <f t="shared" si="11"/>
        <v>0</v>
      </c>
      <c r="I64" s="117">
        <f t="shared" si="11"/>
        <v>0</v>
      </c>
      <c r="J64" s="117">
        <f t="shared" si="11"/>
        <v>0</v>
      </c>
      <c r="K64" s="117">
        <f t="shared" si="11"/>
        <v>0</v>
      </c>
      <c r="L64" s="117">
        <f>L11-L57</f>
        <v>0</v>
      </c>
      <c r="M64" s="117">
        <f t="shared" si="11"/>
        <v>0</v>
      </c>
      <c r="N64" s="117">
        <f t="shared" si="11"/>
        <v>0</v>
      </c>
      <c r="O64" s="117">
        <f t="shared" si="11"/>
        <v>0</v>
      </c>
      <c r="P64" s="117">
        <f t="shared" si="11"/>
        <v>0</v>
      </c>
      <c r="Q64" s="117">
        <f t="shared" si="11"/>
        <v>0</v>
      </c>
      <c r="R64" s="117">
        <f t="shared" si="11"/>
        <v>0</v>
      </c>
      <c r="S64" s="117">
        <f t="shared" si="11"/>
        <v>0</v>
      </c>
      <c r="T64" s="117">
        <f>T11-T57</f>
        <v>0</v>
      </c>
      <c r="U64" s="117">
        <f>U11-U57</f>
        <v>0</v>
      </c>
      <c r="V64" s="117">
        <f t="shared" si="11"/>
        <v>0</v>
      </c>
      <c r="W64" s="117">
        <f>W11-W57</f>
        <v>0</v>
      </c>
      <c r="X64" s="117">
        <f t="shared" si="11"/>
        <v>0</v>
      </c>
      <c r="Y64" s="117">
        <f t="shared" si="11"/>
        <v>0</v>
      </c>
      <c r="Z64" s="117">
        <f t="shared" si="11"/>
        <v>0</v>
      </c>
      <c r="AA64" s="117">
        <f t="shared" si="11"/>
        <v>0</v>
      </c>
    </row>
    <row r="65" spans="2:27" x14ac:dyDescent="0.2">
      <c r="B65" s="116"/>
      <c r="C65" s="116"/>
      <c r="D65" s="117"/>
      <c r="E65" s="117">
        <f>E12-E58</f>
        <v>0</v>
      </c>
      <c r="F65" s="117">
        <f t="shared" si="11"/>
        <v>0</v>
      </c>
      <c r="G65" s="117">
        <f t="shared" si="11"/>
        <v>0</v>
      </c>
      <c r="H65" s="117">
        <f t="shared" si="11"/>
        <v>0</v>
      </c>
      <c r="I65" s="117">
        <f t="shared" si="11"/>
        <v>0</v>
      </c>
      <c r="J65" s="117">
        <f t="shared" si="11"/>
        <v>0</v>
      </c>
      <c r="K65" s="117">
        <f t="shared" si="11"/>
        <v>0</v>
      </c>
      <c r="L65" s="117">
        <f>L12-L58</f>
        <v>0</v>
      </c>
      <c r="M65" s="117">
        <f>M12-M58</f>
        <v>-2.4937655860346464E-4</v>
      </c>
      <c r="N65" s="117">
        <f t="shared" si="11"/>
        <v>4.2144638403984747E-4</v>
      </c>
      <c r="O65" s="117">
        <f t="shared" si="11"/>
        <v>-4.089775561097464E-4</v>
      </c>
      <c r="P65" s="117">
        <f t="shared" si="11"/>
        <v>8.4788029925175756E-5</v>
      </c>
      <c r="Q65" s="117">
        <f t="shared" si="11"/>
        <v>-1.0972568578548891E-4</v>
      </c>
      <c r="R65" s="117">
        <f t="shared" si="11"/>
        <v>-1.1471321695760706E-4</v>
      </c>
      <c r="S65" s="117">
        <f t="shared" si="11"/>
        <v>1.3466334164591309E-4</v>
      </c>
      <c r="T65" s="117">
        <f t="shared" si="11"/>
        <v>0</v>
      </c>
      <c r="U65" s="117">
        <f t="shared" si="11"/>
        <v>2.4438902743140201E-4</v>
      </c>
      <c r="V65" s="117">
        <f t="shared" si="11"/>
        <v>-1.670822942643202E-4</v>
      </c>
      <c r="W65" s="117">
        <f t="shared" si="11"/>
        <v>1.6458852867828888E-4</v>
      </c>
      <c r="X65" s="117">
        <f t="shared" si="11"/>
        <v>-2.9675810473817066E-4</v>
      </c>
      <c r="Y65" s="117">
        <f t="shared" si="11"/>
        <v>3.2668329177054645E-4</v>
      </c>
      <c r="Z65" s="117">
        <f t="shared" si="11"/>
        <v>4.4139650872820901E-4</v>
      </c>
      <c r="AA65" s="117">
        <f t="shared" si="11"/>
        <v>-3.8403990024937773E-4</v>
      </c>
    </row>
    <row r="66" spans="2:27" x14ac:dyDescent="0.2">
      <c r="B66" s="116"/>
      <c r="C66" s="116"/>
      <c r="D66" s="117"/>
      <c r="E66" s="117"/>
      <c r="F66" s="117"/>
      <c r="G66" s="117"/>
      <c r="H66" s="117"/>
      <c r="I66" s="117"/>
      <c r="J66" s="117"/>
      <c r="K66" s="117"/>
      <c r="L66" s="117"/>
      <c r="M66" s="117">
        <f>M13-M59</f>
        <v>-2.4937655860346464E-4</v>
      </c>
      <c r="N66" s="117">
        <f t="shared" si="11"/>
        <v>4.2144638403984747E-4</v>
      </c>
      <c r="O66" s="117">
        <f t="shared" si="11"/>
        <v>-4.089775561097464E-4</v>
      </c>
      <c r="P66" s="117">
        <f t="shared" si="11"/>
        <v>8.4788029925175756E-5</v>
      </c>
      <c r="Q66" s="117">
        <f t="shared" si="11"/>
        <v>-1.0972568578548891E-4</v>
      </c>
      <c r="R66" s="117">
        <f>R13-R59</f>
        <v>-1.1471321695760706E-4</v>
      </c>
      <c r="S66" s="117">
        <f>S13-S59</f>
        <v>1.3466334164591309E-4</v>
      </c>
      <c r="T66" s="117"/>
      <c r="U66" s="118">
        <f>U13-U59</f>
        <v>2.4438902743140201E-4</v>
      </c>
      <c r="V66" s="118">
        <f>V13-V59</f>
        <v>-1.670822942643202E-4</v>
      </c>
      <c r="W66" s="118">
        <f t="shared" si="11"/>
        <v>1.6458852867828888E-4</v>
      </c>
      <c r="X66" s="118">
        <f t="shared" si="11"/>
        <v>-2.9675810473817066E-4</v>
      </c>
      <c r="Y66" s="118">
        <f t="shared" si="11"/>
        <v>3.2668329177054645E-4</v>
      </c>
      <c r="Z66" s="118">
        <f t="shared" si="11"/>
        <v>4.4139650872820901E-4</v>
      </c>
      <c r="AA66" s="118">
        <f t="shared" si="11"/>
        <v>-3.8403990024937773E-4</v>
      </c>
    </row>
    <row r="67" spans="2:27" x14ac:dyDescent="0.2">
      <c r="B67" s="116"/>
      <c r="C67" s="116"/>
      <c r="D67" s="117"/>
      <c r="E67" s="116"/>
      <c r="F67" s="116"/>
      <c r="G67" s="116"/>
      <c r="H67" s="116"/>
      <c r="I67" s="117"/>
      <c r="J67" s="117"/>
      <c r="K67" s="117"/>
      <c r="L67" s="117"/>
      <c r="M67" s="116"/>
      <c r="N67" s="116"/>
      <c r="O67" s="116"/>
      <c r="P67" s="116"/>
      <c r="Q67" s="117"/>
      <c r="R67" s="117"/>
      <c r="S67" s="116"/>
      <c r="T67" s="117"/>
      <c r="U67" s="116"/>
      <c r="V67" s="116"/>
      <c r="W67" s="116"/>
      <c r="X67" s="116"/>
      <c r="Y67" s="117"/>
      <c r="Z67" s="117"/>
      <c r="AA67" s="116"/>
    </row>
    <row r="68" spans="2:27" x14ac:dyDescent="0.2">
      <c r="B68" s="116"/>
      <c r="C68" s="116"/>
      <c r="D68" s="117">
        <f>D61-D57</f>
        <v>0</v>
      </c>
      <c r="E68" s="117">
        <f t="shared" ref="E68:AA68" si="12">E61-E57</f>
        <v>0</v>
      </c>
      <c r="F68" s="117">
        <f t="shared" si="12"/>
        <v>0</v>
      </c>
      <c r="G68" s="117">
        <f t="shared" si="12"/>
        <v>0</v>
      </c>
      <c r="H68" s="117">
        <f t="shared" si="12"/>
        <v>0</v>
      </c>
      <c r="I68" s="117">
        <f t="shared" si="12"/>
        <v>0</v>
      </c>
      <c r="J68" s="117">
        <f t="shared" si="12"/>
        <v>0</v>
      </c>
      <c r="K68" s="117">
        <f t="shared" si="12"/>
        <v>0</v>
      </c>
      <c r="L68" s="117">
        <f t="shared" si="12"/>
        <v>0</v>
      </c>
      <c r="M68" s="117">
        <f t="shared" si="12"/>
        <v>0</v>
      </c>
      <c r="N68" s="117">
        <f t="shared" si="12"/>
        <v>0</v>
      </c>
      <c r="O68" s="117">
        <f t="shared" si="12"/>
        <v>0</v>
      </c>
      <c r="P68" s="117">
        <f t="shared" si="12"/>
        <v>0</v>
      </c>
      <c r="Q68" s="117">
        <f t="shared" si="12"/>
        <v>0</v>
      </c>
      <c r="R68" s="117">
        <f t="shared" si="12"/>
        <v>0</v>
      </c>
      <c r="S68" s="117">
        <f t="shared" si="12"/>
        <v>0</v>
      </c>
      <c r="T68" s="117">
        <f t="shared" si="12"/>
        <v>0</v>
      </c>
      <c r="U68" s="117">
        <f t="shared" si="12"/>
        <v>0</v>
      </c>
      <c r="V68" s="117">
        <f t="shared" si="12"/>
        <v>0</v>
      </c>
      <c r="W68" s="117">
        <f t="shared" si="12"/>
        <v>0</v>
      </c>
      <c r="X68" s="117">
        <f t="shared" si="12"/>
        <v>0</v>
      </c>
      <c r="Y68" s="117">
        <f t="shared" si="12"/>
        <v>0</v>
      </c>
      <c r="Z68" s="117">
        <f t="shared" si="12"/>
        <v>0</v>
      </c>
      <c r="AA68" s="117">
        <f t="shared" si="12"/>
        <v>0</v>
      </c>
    </row>
    <row r="69" spans="2:27" x14ac:dyDescent="0.2">
      <c r="B69" s="116"/>
      <c r="C69" s="116"/>
      <c r="D69" s="117">
        <f>D62-D57</f>
        <v>0</v>
      </c>
      <c r="E69" s="117">
        <f t="shared" ref="E69:AA69" si="13">E62-E57</f>
        <v>0</v>
      </c>
      <c r="F69" s="117">
        <f t="shared" si="13"/>
        <v>0</v>
      </c>
      <c r="G69" s="117">
        <f t="shared" si="13"/>
        <v>0</v>
      </c>
      <c r="H69" s="117">
        <f t="shared" si="13"/>
        <v>0</v>
      </c>
      <c r="I69" s="117">
        <f t="shared" si="13"/>
        <v>0</v>
      </c>
      <c r="J69" s="117">
        <f t="shared" si="13"/>
        <v>0</v>
      </c>
      <c r="K69" s="117">
        <f t="shared" si="13"/>
        <v>0</v>
      </c>
      <c r="L69" s="117">
        <f t="shared" si="13"/>
        <v>0</v>
      </c>
      <c r="M69" s="117">
        <f t="shared" si="13"/>
        <v>0</v>
      </c>
      <c r="N69" s="117">
        <f t="shared" si="13"/>
        <v>0</v>
      </c>
      <c r="O69" s="117">
        <f t="shared" si="13"/>
        <v>0</v>
      </c>
      <c r="P69" s="117">
        <f t="shared" si="13"/>
        <v>0</v>
      </c>
      <c r="Q69" s="117">
        <f t="shared" si="13"/>
        <v>0</v>
      </c>
      <c r="R69" s="117">
        <f t="shared" si="13"/>
        <v>0</v>
      </c>
      <c r="S69" s="117">
        <f t="shared" si="13"/>
        <v>0</v>
      </c>
      <c r="T69" s="117">
        <f t="shared" si="13"/>
        <v>0</v>
      </c>
      <c r="U69" s="117">
        <f t="shared" si="13"/>
        <v>0</v>
      </c>
      <c r="V69" s="117">
        <f t="shared" si="13"/>
        <v>0</v>
      </c>
      <c r="W69" s="117">
        <f t="shared" si="13"/>
        <v>0</v>
      </c>
      <c r="X69" s="117">
        <f t="shared" si="13"/>
        <v>0</v>
      </c>
      <c r="Y69" s="117">
        <f t="shared" si="13"/>
        <v>0</v>
      </c>
      <c r="Z69" s="117">
        <f t="shared" si="13"/>
        <v>0</v>
      </c>
      <c r="AA69" s="117">
        <f t="shared" si="13"/>
        <v>0</v>
      </c>
    </row>
  </sheetData>
  <mergeCells count="37">
    <mergeCell ref="B32:B55"/>
    <mergeCell ref="C32:C34"/>
    <mergeCell ref="C35:C37"/>
    <mergeCell ref="C38:C40"/>
    <mergeCell ref="C41:C43"/>
    <mergeCell ref="C44:C46"/>
    <mergeCell ref="C47:C49"/>
    <mergeCell ref="Z9:Z10"/>
    <mergeCell ref="AA9:AA10"/>
    <mergeCell ref="B11:C13"/>
    <mergeCell ref="B14:B31"/>
    <mergeCell ref="C14:C16"/>
    <mergeCell ref="C17:C19"/>
    <mergeCell ref="C20:C22"/>
    <mergeCell ref="C23:C25"/>
    <mergeCell ref="C26:C28"/>
    <mergeCell ref="C29:C31"/>
    <mergeCell ref="U8:U10"/>
    <mergeCell ref="V8:V10"/>
    <mergeCell ref="W8:AA8"/>
    <mergeCell ref="G9:G10"/>
    <mergeCell ref="J9:J10"/>
    <mergeCell ref="K9:K10"/>
    <mergeCell ref="O9:O10"/>
    <mergeCell ref="R9:R10"/>
    <mergeCell ref="S9:S10"/>
    <mergeCell ref="W9:W10"/>
    <mergeCell ref="B7:C10"/>
    <mergeCell ref="D7:D10"/>
    <mergeCell ref="L7:L10"/>
    <mergeCell ref="T7:T10"/>
    <mergeCell ref="E8:E10"/>
    <mergeCell ref="F8:F10"/>
    <mergeCell ref="G8:K8"/>
    <mergeCell ref="M8:M10"/>
    <mergeCell ref="N8:N10"/>
    <mergeCell ref="O8:S8"/>
  </mergeCells>
  <phoneticPr fontId="3"/>
  <pageMargins left="0.70866141732283472" right="0.35433070866141736" top="0.74" bottom="0.43307086614173229" header="0.19685039370078741" footer="0.19685039370078741"/>
  <pageSetup paperSize="9" scale="55" firstPageNumber="19" orientation="landscape" useFirstPageNumber="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1882C-9304-4BE7-8F6C-1944BB667531}">
  <sheetPr>
    <tabColor rgb="FF92D050"/>
  </sheetPr>
  <dimension ref="A1:F27"/>
  <sheetViews>
    <sheetView view="pageBreakPreview" zoomScaleNormal="100" zoomScaleSheetLayoutView="100" workbookViewId="0"/>
  </sheetViews>
  <sheetFormatPr defaultColWidth="9" defaultRowHeight="13.2" x14ac:dyDescent="0.2"/>
  <cols>
    <col min="1" max="1" width="4.6640625" style="12" customWidth="1"/>
    <col min="2" max="2" width="18.6640625" style="12" customWidth="1"/>
    <col min="3" max="6" width="15.6640625" style="12" customWidth="1"/>
    <col min="7" max="16384" width="9" style="12"/>
  </cols>
  <sheetData>
    <row r="1" spans="1:6" x14ac:dyDescent="0.2">
      <c r="A1" s="12" t="s">
        <v>431</v>
      </c>
    </row>
    <row r="3" spans="1:6" ht="20.25" customHeight="1" thickBot="1" x14ac:dyDescent="0.25">
      <c r="A3" s="12" t="s">
        <v>380</v>
      </c>
      <c r="E3" s="699"/>
      <c r="F3" s="700" t="s">
        <v>432</v>
      </c>
    </row>
    <row r="4" spans="1:6" ht="18" customHeight="1" x14ac:dyDescent="0.2">
      <c r="A4" s="344"/>
      <c r="B4" s="629"/>
      <c r="C4" s="630" t="s">
        <v>433</v>
      </c>
      <c r="D4" s="701"/>
      <c r="E4" s="701"/>
      <c r="F4" s="631"/>
    </row>
    <row r="5" spans="1:6" ht="46.5" customHeight="1" x14ac:dyDescent="0.2">
      <c r="A5" s="344"/>
      <c r="B5" s="629"/>
      <c r="C5" s="632" t="s">
        <v>294</v>
      </c>
      <c r="D5" s="702" t="s">
        <v>434</v>
      </c>
      <c r="E5" s="703" t="s">
        <v>435</v>
      </c>
      <c r="F5" s="633" t="s">
        <v>436</v>
      </c>
    </row>
    <row r="6" spans="1:6" ht="37.5" customHeight="1" thickBot="1" x14ac:dyDescent="0.25">
      <c r="A6" s="100" t="s">
        <v>301</v>
      </c>
      <c r="B6" s="634"/>
      <c r="C6" s="635">
        <f>SUM(C7:C12)</f>
        <v>365</v>
      </c>
      <c r="D6" s="704">
        <v>16.630187939999999</v>
      </c>
      <c r="E6" s="704">
        <v>11.20692745</v>
      </c>
      <c r="F6" s="705">
        <f>E6/D6</f>
        <v>0.67389060727596328</v>
      </c>
    </row>
    <row r="7" spans="1:6" ht="37.5" customHeight="1" thickTop="1" x14ac:dyDescent="0.2">
      <c r="A7" s="66" t="s">
        <v>384</v>
      </c>
      <c r="B7" s="637" t="s">
        <v>303</v>
      </c>
      <c r="C7" s="638">
        <v>45</v>
      </c>
      <c r="D7" s="706">
        <v>14.92690513</v>
      </c>
      <c r="E7" s="706">
        <v>8.5788491449999995</v>
      </c>
      <c r="F7" s="707">
        <f>E7/D7</f>
        <v>0.57472390092158376</v>
      </c>
    </row>
    <row r="8" spans="1:6" ht="37.5" customHeight="1" x14ac:dyDescent="0.2">
      <c r="A8" s="72"/>
      <c r="B8" s="640" t="s">
        <v>304</v>
      </c>
      <c r="C8" s="641">
        <v>72</v>
      </c>
      <c r="D8" s="708">
        <v>15.44460533</v>
      </c>
      <c r="E8" s="708">
        <v>12.37762695</v>
      </c>
      <c r="F8" s="709">
        <f>E8/D8</f>
        <v>0.80142073465337293</v>
      </c>
    </row>
    <row r="9" spans="1:6" ht="37.5" customHeight="1" x14ac:dyDescent="0.2">
      <c r="A9" s="72"/>
      <c r="B9" s="643" t="s">
        <v>385</v>
      </c>
      <c r="C9" s="641">
        <v>24</v>
      </c>
      <c r="D9" s="708">
        <v>17.829495909999999</v>
      </c>
      <c r="E9" s="708">
        <v>13.971389650000001</v>
      </c>
      <c r="F9" s="709">
        <f>E9/D9</f>
        <v>0.78361102975232699</v>
      </c>
    </row>
    <row r="10" spans="1:6" ht="37.5" customHeight="1" x14ac:dyDescent="0.2">
      <c r="A10" s="72"/>
      <c r="B10" s="643" t="s">
        <v>306</v>
      </c>
      <c r="C10" s="641">
        <v>76</v>
      </c>
      <c r="D10" s="708">
        <v>17.223921090000001</v>
      </c>
      <c r="E10" s="708">
        <v>9.3183107270000001</v>
      </c>
      <c r="F10" s="709">
        <f t="shared" ref="F10:F20" si="0">E10/D10</f>
        <v>0.54100983616385112</v>
      </c>
    </row>
    <row r="11" spans="1:6" ht="37.5" customHeight="1" x14ac:dyDescent="0.2">
      <c r="A11" s="72"/>
      <c r="B11" s="640" t="s">
        <v>307</v>
      </c>
      <c r="C11" s="641">
        <v>8</v>
      </c>
      <c r="D11" s="708">
        <v>18.602432669999999</v>
      </c>
      <c r="E11" s="708">
        <v>10.35099913</v>
      </c>
      <c r="F11" s="709">
        <f t="shared" si="0"/>
        <v>0.55643255447407036</v>
      </c>
    </row>
    <row r="12" spans="1:6" ht="37.5" customHeight="1" thickBot="1" x14ac:dyDescent="0.25">
      <c r="A12" s="89"/>
      <c r="B12" s="644" t="s">
        <v>308</v>
      </c>
      <c r="C12" s="635">
        <v>140</v>
      </c>
      <c r="D12" s="704">
        <v>17.61045833</v>
      </c>
      <c r="E12" s="704">
        <v>9.9695068940000002</v>
      </c>
      <c r="F12" s="705">
        <f>E12/D12</f>
        <v>0.56611285789289278</v>
      </c>
    </row>
    <row r="13" spans="1:6" ht="37.5" customHeight="1" thickTop="1" x14ac:dyDescent="0.2">
      <c r="A13" s="72" t="s">
        <v>355</v>
      </c>
      <c r="B13" s="645" t="s">
        <v>386</v>
      </c>
      <c r="C13" s="646">
        <v>71</v>
      </c>
      <c r="D13" s="710">
        <v>16.093767710000002</v>
      </c>
      <c r="E13" s="710">
        <v>9.8198300280000002</v>
      </c>
      <c r="F13" s="711">
        <f t="shared" si="0"/>
        <v>0.61016352447403377</v>
      </c>
    </row>
    <row r="14" spans="1:6" ht="37.5" customHeight="1" x14ac:dyDescent="0.2">
      <c r="A14" s="72"/>
      <c r="B14" s="640" t="s">
        <v>387</v>
      </c>
      <c r="C14" s="641">
        <v>160</v>
      </c>
      <c r="D14" s="708">
        <v>15.610946909999999</v>
      </c>
      <c r="E14" s="708">
        <v>9.7112205800000009</v>
      </c>
      <c r="F14" s="712">
        <f t="shared" si="0"/>
        <v>0.62207761233107683</v>
      </c>
    </row>
    <row r="15" spans="1:6" ht="37.5" customHeight="1" x14ac:dyDescent="0.2">
      <c r="A15" s="72"/>
      <c r="B15" s="640" t="s">
        <v>388</v>
      </c>
      <c r="C15" s="641">
        <v>53</v>
      </c>
      <c r="D15" s="708">
        <v>13.945541130000001</v>
      </c>
      <c r="E15" s="708">
        <v>7.8759307359999999</v>
      </c>
      <c r="F15" s="712">
        <f t="shared" si="0"/>
        <v>0.56476336504842384</v>
      </c>
    </row>
    <row r="16" spans="1:6" ht="37.5" customHeight="1" x14ac:dyDescent="0.2">
      <c r="A16" s="72"/>
      <c r="B16" s="640" t="s">
        <v>389</v>
      </c>
      <c r="C16" s="641">
        <v>26</v>
      </c>
      <c r="D16" s="708">
        <v>16.3710646</v>
      </c>
      <c r="E16" s="708">
        <v>9.7949044589999996</v>
      </c>
      <c r="F16" s="712">
        <f t="shared" si="0"/>
        <v>0.59830589508516141</v>
      </c>
    </row>
    <row r="17" spans="1:6" ht="37.5" customHeight="1" x14ac:dyDescent="0.2">
      <c r="A17" s="72"/>
      <c r="B17" s="640" t="s">
        <v>390</v>
      </c>
      <c r="C17" s="641">
        <v>29</v>
      </c>
      <c r="D17" s="708">
        <v>14.157299269999999</v>
      </c>
      <c r="E17" s="708">
        <v>9.4327140010000008</v>
      </c>
      <c r="F17" s="712">
        <f t="shared" si="0"/>
        <v>0.6662791978261261</v>
      </c>
    </row>
    <row r="18" spans="1:6" ht="37.5" customHeight="1" thickBot="1" x14ac:dyDescent="0.25">
      <c r="A18" s="72"/>
      <c r="B18" s="644" t="s">
        <v>391</v>
      </c>
      <c r="C18" s="635">
        <v>26</v>
      </c>
      <c r="D18" s="704">
        <v>17.465487299999999</v>
      </c>
      <c r="E18" s="704">
        <v>12.112117680000001</v>
      </c>
      <c r="F18" s="713">
        <f t="shared" si="0"/>
        <v>0.69348867695205973</v>
      </c>
    </row>
    <row r="19" spans="1:6" ht="37.5" customHeight="1" thickTop="1" x14ac:dyDescent="0.2">
      <c r="A19" s="72"/>
      <c r="B19" s="651" t="s">
        <v>392</v>
      </c>
      <c r="C19" s="641">
        <f>C14+C15+C16+C17</f>
        <v>268</v>
      </c>
      <c r="D19" s="710">
        <f>SUM(D14:D17)/4</f>
        <v>15.021212977499999</v>
      </c>
      <c r="E19" s="710">
        <f>SUM(E14:E17)/4</f>
        <v>9.2036924439999996</v>
      </c>
      <c r="F19" s="709">
        <f t="shared" si="0"/>
        <v>0.6127129984633094</v>
      </c>
    </row>
    <row r="20" spans="1:6" ht="37.5" customHeight="1" thickBot="1" x14ac:dyDescent="0.25">
      <c r="A20" s="105"/>
      <c r="B20" s="652" t="s">
        <v>393</v>
      </c>
      <c r="C20" s="714">
        <f>C15+C16+C17+C18</f>
        <v>134</v>
      </c>
      <c r="D20" s="715">
        <f>SUM(D15:D18)/4</f>
        <v>15.484848075</v>
      </c>
      <c r="E20" s="716">
        <f>SUM(E15:E18)/4</f>
        <v>9.8039167190000001</v>
      </c>
      <c r="F20" s="717">
        <f t="shared" si="0"/>
        <v>0.63312966788665115</v>
      </c>
    </row>
    <row r="25" spans="1:6" x14ac:dyDescent="0.2">
      <c r="A25" s="453" t="s">
        <v>357</v>
      </c>
      <c r="C25" s="718">
        <f>SUM(C13:C18)</f>
        <v>365</v>
      </c>
    </row>
    <row r="26" spans="1:6" x14ac:dyDescent="0.2">
      <c r="A26" t="s">
        <v>267</v>
      </c>
      <c r="C26" s="718">
        <f>C19+C18+C13</f>
        <v>365</v>
      </c>
    </row>
    <row r="27" spans="1:6" x14ac:dyDescent="0.2">
      <c r="C27" s="718">
        <f>C20+C14+C13</f>
        <v>365</v>
      </c>
    </row>
  </sheetData>
  <mergeCells count="5">
    <mergeCell ref="A4:B5"/>
    <mergeCell ref="C4:F4"/>
    <mergeCell ref="A6:B6"/>
    <mergeCell ref="A7:A12"/>
    <mergeCell ref="A13:A20"/>
  </mergeCells>
  <phoneticPr fontId="3"/>
  <printOptions horizontalCentered="1"/>
  <pageMargins left="0.86614173228346458" right="0.6692913385826772" top="0.98425196850393704" bottom="0.51181102362204722" header="0.51181102362204722" footer="0.19685039370078741"/>
  <pageSetup paperSize="9" firstPageNumber="2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E59FC-30C1-4739-9F82-71CC34889AEA}">
  <sheetPr>
    <tabColor rgb="FF92D050"/>
    <pageSetUpPr fitToPage="1"/>
  </sheetPr>
  <dimension ref="A2:AI94"/>
  <sheetViews>
    <sheetView view="pageBreakPreview" topLeftCell="A9" zoomScaleNormal="100" zoomScaleSheetLayoutView="100" workbookViewId="0"/>
  </sheetViews>
  <sheetFormatPr defaultColWidth="9" defaultRowHeight="13.2" x14ac:dyDescent="0.2"/>
  <cols>
    <col min="1" max="1" width="8.6640625" style="342" customWidth="1"/>
    <col min="2" max="2" width="4.6640625" style="342" customWidth="1"/>
    <col min="3" max="3" width="18.109375" style="12" customWidth="1"/>
    <col min="4" max="4" width="9.33203125" style="12" customWidth="1"/>
    <col min="5" max="9" width="9" style="12"/>
    <col min="10" max="11" width="8.88671875" style="12" customWidth="1"/>
    <col min="12" max="14" width="9" style="12"/>
    <col min="15" max="16" width="9.6640625" style="12" customWidth="1"/>
    <col min="17" max="22" width="8.6640625" style="12" customWidth="1"/>
    <col min="23" max="42" width="4.6640625" style="12" customWidth="1"/>
    <col min="43" max="16384" width="9" style="12"/>
  </cols>
  <sheetData>
    <row r="2" spans="2:35" x14ac:dyDescent="0.2">
      <c r="B2" s="12" t="s">
        <v>437</v>
      </c>
    </row>
    <row r="3" spans="2:35" x14ac:dyDescent="0.2">
      <c r="B3" s="12"/>
    </row>
    <row r="4" spans="2:35" x14ac:dyDescent="0.2">
      <c r="B4" s="12"/>
    </row>
    <row r="5" spans="2:35" x14ac:dyDescent="0.2">
      <c r="B5" s="12"/>
      <c r="K5" s="14" t="s">
        <v>196</v>
      </c>
    </row>
    <row r="6" spans="2:35" x14ac:dyDescent="0.2">
      <c r="B6" s="12"/>
      <c r="K6" s="14" t="s">
        <v>344</v>
      </c>
    </row>
    <row r="7" spans="2:35" x14ac:dyDescent="0.2">
      <c r="B7" s="12"/>
      <c r="I7" s="656"/>
      <c r="K7" s="14" t="s">
        <v>414</v>
      </c>
    </row>
    <row r="8" spans="2:35" ht="13.8" thickBot="1" x14ac:dyDescent="0.25">
      <c r="B8" s="12" t="s">
        <v>380</v>
      </c>
      <c r="O8" s="13"/>
      <c r="P8" s="13" t="s">
        <v>415</v>
      </c>
    </row>
    <row r="9" spans="2:35" ht="15" customHeight="1" x14ac:dyDescent="0.2">
      <c r="B9" s="344"/>
      <c r="C9" s="344"/>
      <c r="D9" s="82" t="s">
        <v>294</v>
      </c>
      <c r="E9" s="657" t="s">
        <v>416</v>
      </c>
      <c r="F9" s="658"/>
      <c r="G9" s="658"/>
      <c r="H9" s="658"/>
      <c r="I9" s="658"/>
      <c r="J9" s="659"/>
      <c r="K9" s="659"/>
      <c r="L9" s="659"/>
      <c r="M9" s="659"/>
      <c r="N9" s="659"/>
      <c r="O9" s="719" t="s">
        <v>352</v>
      </c>
      <c r="P9" s="719" t="s">
        <v>367</v>
      </c>
    </row>
    <row r="10" spans="2:35" ht="15" customHeight="1" x14ac:dyDescent="0.2">
      <c r="B10" s="344"/>
      <c r="C10" s="344"/>
      <c r="D10" s="87"/>
      <c r="E10" s="662"/>
      <c r="F10" s="720" t="s">
        <v>438</v>
      </c>
      <c r="G10" s="720" t="s">
        <v>439</v>
      </c>
      <c r="H10" s="720" t="s">
        <v>440</v>
      </c>
      <c r="I10" s="720" t="s">
        <v>441</v>
      </c>
      <c r="J10" s="720" t="s">
        <v>442</v>
      </c>
      <c r="K10" s="720" t="s">
        <v>443</v>
      </c>
      <c r="L10" s="721" t="s">
        <v>444</v>
      </c>
      <c r="M10" s="721" t="s">
        <v>445</v>
      </c>
      <c r="N10" s="721" t="s">
        <v>428</v>
      </c>
      <c r="O10" s="722"/>
      <c r="P10" s="722"/>
    </row>
    <row r="11" spans="2:35" ht="10.5" customHeight="1" x14ac:dyDescent="0.2">
      <c r="B11" s="344"/>
      <c r="C11" s="344"/>
      <c r="D11" s="87"/>
      <c r="E11" s="662"/>
      <c r="F11" s="723"/>
      <c r="G11" s="723"/>
      <c r="H11" s="723"/>
      <c r="I11" s="723"/>
      <c r="J11" s="723"/>
      <c r="K11" s="723"/>
      <c r="L11" s="724"/>
      <c r="M11" s="724"/>
      <c r="N11" s="724"/>
      <c r="O11" s="722"/>
      <c r="P11" s="722"/>
    </row>
    <row r="12" spans="2:35" ht="59.25" customHeight="1" x14ac:dyDescent="0.2">
      <c r="B12" s="344"/>
      <c r="C12" s="344"/>
      <c r="D12" s="354"/>
      <c r="E12" s="666"/>
      <c r="F12" s="725"/>
      <c r="G12" s="725"/>
      <c r="H12" s="725"/>
      <c r="I12" s="725"/>
      <c r="J12" s="725"/>
      <c r="K12" s="725"/>
      <c r="L12" s="726"/>
      <c r="M12" s="726"/>
      <c r="N12" s="726"/>
      <c r="O12" s="727"/>
      <c r="P12" s="727"/>
      <c r="Q12" s="12" t="s">
        <v>397</v>
      </c>
      <c r="R12" s="424" t="s">
        <v>398</v>
      </c>
      <c r="AI12" s="12" t="s">
        <v>300</v>
      </c>
    </row>
    <row r="13" spans="2:35" ht="18" customHeight="1" x14ac:dyDescent="0.2">
      <c r="B13" s="359" t="s">
        <v>301</v>
      </c>
      <c r="C13" s="432"/>
      <c r="D13" s="728">
        <v>401</v>
      </c>
      <c r="E13" s="563">
        <f>E16+E19+E22+E25+E28+E31</f>
        <v>315</v>
      </c>
      <c r="F13" s="401">
        <f>F16+F19+F22+F25+F28+F31</f>
        <v>66</v>
      </c>
      <c r="G13" s="401">
        <f>G16+G19+G22+G25+G28+G31</f>
        <v>100</v>
      </c>
      <c r="H13" s="401">
        <f>H16+H19+H22+H25+H28+H31</f>
        <v>16</v>
      </c>
      <c r="I13" s="401">
        <f t="shared" ref="I13:N13" si="0">I16+I19+I22+I25+I28+I31</f>
        <v>215</v>
      </c>
      <c r="J13" s="401">
        <f t="shared" si="0"/>
        <v>43</v>
      </c>
      <c r="K13" s="401">
        <f>K16+K19+K22+K25+K28+K31</f>
        <v>9</v>
      </c>
      <c r="L13" s="401">
        <f t="shared" si="0"/>
        <v>50</v>
      </c>
      <c r="M13" s="401">
        <f>M16+M19+M22+M25+M28+M31</f>
        <v>69</v>
      </c>
      <c r="N13" s="549">
        <f t="shared" si="0"/>
        <v>19</v>
      </c>
      <c r="O13" s="565">
        <f>O16+O19+O22+O25+O28+O31</f>
        <v>63</v>
      </c>
      <c r="P13" s="565">
        <f>P16+P19+P22+P25+P28+P31</f>
        <v>23</v>
      </c>
      <c r="Q13" s="12">
        <f>SUM(E13,O13,P13)</f>
        <v>401</v>
      </c>
      <c r="R13" s="426">
        <f>Q13-D13</f>
        <v>0</v>
      </c>
    </row>
    <row r="14" spans="2:35" ht="18" customHeight="1" x14ac:dyDescent="0.2">
      <c r="B14" s="366"/>
      <c r="C14" s="434"/>
      <c r="D14" s="669"/>
      <c r="E14" s="670">
        <f>E13/D13</f>
        <v>0.78553615960099754</v>
      </c>
      <c r="F14" s="371">
        <f>F13/D13</f>
        <v>0.16458852867830423</v>
      </c>
      <c r="G14" s="371">
        <f>G13/D13</f>
        <v>0.24937655860349128</v>
      </c>
      <c r="H14" s="371">
        <f>H13/D13</f>
        <v>3.9900249376558602E-2</v>
      </c>
      <c r="I14" s="371">
        <f>I13/D13</f>
        <v>0.53615960099750626</v>
      </c>
      <c r="J14" s="371">
        <f>J13/D13</f>
        <v>0.10723192019950124</v>
      </c>
      <c r="K14" s="371">
        <f>K13/D13</f>
        <v>2.2443890274314215E-2</v>
      </c>
      <c r="L14" s="371">
        <f>L13/D13</f>
        <v>0.12468827930174564</v>
      </c>
      <c r="M14" s="371">
        <f>M13/D13</f>
        <v>0.17206982543640897</v>
      </c>
      <c r="N14" s="671">
        <f>N13/D13</f>
        <v>4.738154613466334E-2</v>
      </c>
      <c r="O14" s="672">
        <f>O13/D13</f>
        <v>0.15710723192019951</v>
      </c>
      <c r="P14" s="672">
        <f>P13/D13</f>
        <v>5.7356608478802994E-2</v>
      </c>
      <c r="Q14" s="65">
        <f>SUM(E14,O14,P14)</f>
        <v>1</v>
      </c>
      <c r="R14" s="426">
        <f>1-Q14</f>
        <v>0</v>
      </c>
    </row>
    <row r="15" spans="2:35" ht="18" customHeight="1" thickBot="1" x14ac:dyDescent="0.25">
      <c r="B15" s="373"/>
      <c r="C15" s="673"/>
      <c r="D15" s="674"/>
      <c r="E15" s="675"/>
      <c r="F15" s="378">
        <f>F13/E13</f>
        <v>0.20952380952380953</v>
      </c>
      <c r="G15" s="378">
        <f>G13/E13</f>
        <v>0.31746031746031744</v>
      </c>
      <c r="H15" s="378">
        <f>H13/E13</f>
        <v>5.0793650793650794E-2</v>
      </c>
      <c r="I15" s="378">
        <f>I13/E13</f>
        <v>0.68253968253968256</v>
      </c>
      <c r="J15" s="378">
        <f>J13/E13</f>
        <v>0.13650793650793649</v>
      </c>
      <c r="K15" s="378">
        <f>K13/E13</f>
        <v>2.8571428571428571E-2</v>
      </c>
      <c r="L15" s="378">
        <f>L13/E13</f>
        <v>0.15873015873015872</v>
      </c>
      <c r="M15" s="378">
        <f>M13/E13</f>
        <v>0.21904761904761905</v>
      </c>
      <c r="N15" s="729">
        <f>N13/E13</f>
        <v>6.0317460317460318E-2</v>
      </c>
      <c r="O15" s="677"/>
      <c r="P15" s="677"/>
      <c r="R15" s="426"/>
    </row>
    <row r="16" spans="2:35" ht="18" customHeight="1" thickTop="1" x14ac:dyDescent="0.2">
      <c r="B16" s="66" t="s">
        <v>302</v>
      </c>
      <c r="C16" s="380" t="s">
        <v>303</v>
      </c>
      <c r="D16" s="436">
        <v>45</v>
      </c>
      <c r="E16" s="570">
        <f>D16-O16-P16</f>
        <v>36</v>
      </c>
      <c r="F16" s="384">
        <v>3</v>
      </c>
      <c r="G16" s="384">
        <v>11</v>
      </c>
      <c r="H16" s="384">
        <v>1</v>
      </c>
      <c r="I16" s="384">
        <v>27</v>
      </c>
      <c r="J16" s="384">
        <v>3</v>
      </c>
      <c r="K16" s="384">
        <v>1</v>
      </c>
      <c r="L16" s="384">
        <v>10</v>
      </c>
      <c r="M16" s="605">
        <v>4</v>
      </c>
      <c r="N16" s="605">
        <v>0</v>
      </c>
      <c r="O16" s="572">
        <v>8</v>
      </c>
      <c r="P16" s="572">
        <v>1</v>
      </c>
      <c r="Q16" s="12">
        <f t="shared" ref="Q16:Q17" si="1">SUM(E16,O16,P16)</f>
        <v>45</v>
      </c>
      <c r="R16" s="426">
        <f t="shared" ref="R16" si="2">Q16-D16</f>
        <v>0</v>
      </c>
    </row>
    <row r="17" spans="2:18" ht="18" customHeight="1" x14ac:dyDescent="0.2">
      <c r="B17" s="72"/>
      <c r="C17" s="87"/>
      <c r="D17" s="435"/>
      <c r="E17" s="670">
        <f>E16/D16</f>
        <v>0.8</v>
      </c>
      <c r="F17" s="371">
        <f>F16/D16</f>
        <v>6.6666666666666666E-2</v>
      </c>
      <c r="G17" s="371">
        <f>G16/D16</f>
        <v>0.24444444444444444</v>
      </c>
      <c r="H17" s="371">
        <f>H16/D16</f>
        <v>2.2222222222222223E-2</v>
      </c>
      <c r="I17" s="371">
        <f>I16/D16</f>
        <v>0.6</v>
      </c>
      <c r="J17" s="371">
        <f>J16/D16</f>
        <v>6.6666666666666666E-2</v>
      </c>
      <c r="K17" s="371">
        <f>K16/D16</f>
        <v>2.2222222222222223E-2</v>
      </c>
      <c r="L17" s="371">
        <f>L16/D16</f>
        <v>0.22222222222222221</v>
      </c>
      <c r="M17" s="671">
        <f>M16/D16</f>
        <v>8.8888888888888892E-2</v>
      </c>
      <c r="N17" s="671">
        <f>N16/D16</f>
        <v>0</v>
      </c>
      <c r="O17" s="672">
        <f>O16/D16</f>
        <v>0.17777777777777778</v>
      </c>
      <c r="P17" s="672">
        <f>P16/D16</f>
        <v>2.2222222222222223E-2</v>
      </c>
      <c r="Q17" s="65">
        <f t="shared" si="1"/>
        <v>1</v>
      </c>
      <c r="R17" s="426">
        <f t="shared" ref="R17" si="3">1-Q17</f>
        <v>0</v>
      </c>
    </row>
    <row r="18" spans="2:18" ht="18" customHeight="1" x14ac:dyDescent="0.2">
      <c r="B18" s="72"/>
      <c r="C18" s="354"/>
      <c r="D18" s="678"/>
      <c r="E18" s="675"/>
      <c r="F18" s="390">
        <f>F16/E16</f>
        <v>8.3333333333333329E-2</v>
      </c>
      <c r="G18" s="390">
        <f>G16/E16</f>
        <v>0.30555555555555558</v>
      </c>
      <c r="H18" s="390">
        <f>H16/E16</f>
        <v>2.7777777777777776E-2</v>
      </c>
      <c r="I18" s="390">
        <f>I16/E16</f>
        <v>0.75</v>
      </c>
      <c r="J18" s="390">
        <f>J16/E16</f>
        <v>8.3333333333333329E-2</v>
      </c>
      <c r="K18" s="390">
        <f>K16/E16</f>
        <v>2.7777777777777776E-2</v>
      </c>
      <c r="L18" s="390">
        <f>L16/E16</f>
        <v>0.27777777777777779</v>
      </c>
      <c r="M18" s="730">
        <f>M16/E16</f>
        <v>0.1111111111111111</v>
      </c>
      <c r="N18" s="730">
        <f>N16/E16</f>
        <v>0</v>
      </c>
      <c r="O18" s="680"/>
      <c r="P18" s="680"/>
      <c r="R18" s="426"/>
    </row>
    <row r="19" spans="2:18" ht="18" customHeight="1" x14ac:dyDescent="0.2">
      <c r="B19" s="72"/>
      <c r="C19" s="82" t="s">
        <v>304</v>
      </c>
      <c r="D19" s="440">
        <v>75</v>
      </c>
      <c r="E19" s="731">
        <f>D19-O19-P19</f>
        <v>62</v>
      </c>
      <c r="F19" s="394">
        <v>9</v>
      </c>
      <c r="G19" s="394">
        <v>28</v>
      </c>
      <c r="H19" s="394">
        <v>2</v>
      </c>
      <c r="I19" s="394">
        <v>45</v>
      </c>
      <c r="J19" s="394">
        <v>6</v>
      </c>
      <c r="K19" s="394">
        <v>0</v>
      </c>
      <c r="L19" s="394">
        <v>10</v>
      </c>
      <c r="M19" s="553">
        <v>14</v>
      </c>
      <c r="N19" s="553">
        <v>5</v>
      </c>
      <c r="O19" s="578">
        <v>11</v>
      </c>
      <c r="P19" s="578">
        <v>2</v>
      </c>
      <c r="Q19" s="12">
        <f t="shared" ref="Q19:Q20" si="4">SUM(E19,O19,P19)</f>
        <v>75</v>
      </c>
      <c r="R19" s="426">
        <f t="shared" ref="R19" si="5">Q19-D19</f>
        <v>0</v>
      </c>
    </row>
    <row r="20" spans="2:18" ht="18" customHeight="1" x14ac:dyDescent="0.2">
      <c r="B20" s="72"/>
      <c r="C20" s="87"/>
      <c r="D20" s="435"/>
      <c r="E20" s="670">
        <f>E19/D19</f>
        <v>0.82666666666666666</v>
      </c>
      <c r="F20" s="371">
        <f>F19/D19</f>
        <v>0.12</v>
      </c>
      <c r="G20" s="371">
        <f>G19/D19</f>
        <v>0.37333333333333335</v>
      </c>
      <c r="H20" s="371">
        <f>H19/D19</f>
        <v>2.6666666666666668E-2</v>
      </c>
      <c r="I20" s="371">
        <f>I19/D19</f>
        <v>0.6</v>
      </c>
      <c r="J20" s="371">
        <f>J19/D19</f>
        <v>0.08</v>
      </c>
      <c r="K20" s="371">
        <f>K19/D19</f>
        <v>0</v>
      </c>
      <c r="L20" s="371">
        <f>L19/D19</f>
        <v>0.13333333333333333</v>
      </c>
      <c r="M20" s="671">
        <f>M19/D19</f>
        <v>0.18666666666666668</v>
      </c>
      <c r="N20" s="671">
        <f>N19/D19</f>
        <v>6.6666666666666666E-2</v>
      </c>
      <c r="O20" s="672">
        <f>O19/D19</f>
        <v>0.14666666666666667</v>
      </c>
      <c r="P20" s="672">
        <f>P19/D19</f>
        <v>2.6666666666666668E-2</v>
      </c>
      <c r="Q20" s="65">
        <f t="shared" si="4"/>
        <v>1</v>
      </c>
      <c r="R20" s="426">
        <f t="shared" ref="R20" si="6">1-Q20</f>
        <v>0</v>
      </c>
    </row>
    <row r="21" spans="2:18" ht="18" customHeight="1" x14ac:dyDescent="0.2">
      <c r="B21" s="72"/>
      <c r="C21" s="354"/>
      <c r="D21" s="681"/>
      <c r="E21" s="679"/>
      <c r="F21" s="390">
        <f>F19/E19</f>
        <v>0.14516129032258066</v>
      </c>
      <c r="G21" s="390">
        <f>G19/E19</f>
        <v>0.45161290322580644</v>
      </c>
      <c r="H21" s="390">
        <f>H19/E19</f>
        <v>3.2258064516129031E-2</v>
      </c>
      <c r="I21" s="390">
        <f>I19/E19</f>
        <v>0.72580645161290325</v>
      </c>
      <c r="J21" s="390">
        <f>J19/E19</f>
        <v>9.6774193548387094E-2</v>
      </c>
      <c r="K21" s="390">
        <f>K19/E19</f>
        <v>0</v>
      </c>
      <c r="L21" s="390">
        <f>L19/E19</f>
        <v>0.16129032258064516</v>
      </c>
      <c r="M21" s="730">
        <f>M19/E19</f>
        <v>0.22580645161290322</v>
      </c>
      <c r="N21" s="730">
        <f>N19/E19</f>
        <v>8.0645161290322578E-2</v>
      </c>
      <c r="O21" s="680"/>
      <c r="P21" s="680"/>
      <c r="R21" s="426"/>
    </row>
    <row r="22" spans="2:18" ht="18" customHeight="1" x14ac:dyDescent="0.2">
      <c r="B22" s="72"/>
      <c r="C22" s="82" t="s">
        <v>305</v>
      </c>
      <c r="D22" s="444">
        <v>24</v>
      </c>
      <c r="E22" s="731">
        <f>D22-O22-P22</f>
        <v>18</v>
      </c>
      <c r="F22" s="394">
        <v>4</v>
      </c>
      <c r="G22" s="394">
        <v>2</v>
      </c>
      <c r="H22" s="394">
        <v>1</v>
      </c>
      <c r="I22" s="394">
        <v>12</v>
      </c>
      <c r="J22" s="394">
        <v>2</v>
      </c>
      <c r="K22" s="394">
        <v>1</v>
      </c>
      <c r="L22" s="394">
        <v>2</v>
      </c>
      <c r="M22" s="553">
        <v>3</v>
      </c>
      <c r="N22" s="553">
        <v>2</v>
      </c>
      <c r="O22" s="578">
        <v>6</v>
      </c>
      <c r="P22" s="578">
        <v>0</v>
      </c>
      <c r="Q22" s="12">
        <f t="shared" ref="Q22:Q23" si="7">SUM(E22,O22,P22)</f>
        <v>24</v>
      </c>
      <c r="R22" s="426">
        <f t="shared" ref="R22" si="8">Q22-D22</f>
        <v>0</v>
      </c>
    </row>
    <row r="23" spans="2:18" ht="18" customHeight="1" x14ac:dyDescent="0.2">
      <c r="B23" s="72"/>
      <c r="C23" s="87"/>
      <c r="D23" s="435"/>
      <c r="E23" s="670">
        <f>E22/D22</f>
        <v>0.75</v>
      </c>
      <c r="F23" s="371">
        <f>F22/D22</f>
        <v>0.16666666666666666</v>
      </c>
      <c r="G23" s="371">
        <f>G22/D22</f>
        <v>8.3333333333333329E-2</v>
      </c>
      <c r="H23" s="371">
        <f>H22/D22</f>
        <v>4.1666666666666664E-2</v>
      </c>
      <c r="I23" s="371">
        <f>I22/D22</f>
        <v>0.5</v>
      </c>
      <c r="J23" s="371">
        <f>J22/D22</f>
        <v>8.3333333333333329E-2</v>
      </c>
      <c r="K23" s="371">
        <f>K22/D22</f>
        <v>4.1666666666666664E-2</v>
      </c>
      <c r="L23" s="371">
        <f>L22/D22</f>
        <v>8.3333333333333329E-2</v>
      </c>
      <c r="M23" s="671">
        <f>M22/D22</f>
        <v>0.125</v>
      </c>
      <c r="N23" s="671">
        <f>N22/D22</f>
        <v>8.3333333333333329E-2</v>
      </c>
      <c r="O23" s="672">
        <f>O22/D22</f>
        <v>0.25</v>
      </c>
      <c r="P23" s="672">
        <f>P22/D22</f>
        <v>0</v>
      </c>
      <c r="Q23" s="65">
        <f t="shared" si="7"/>
        <v>1</v>
      </c>
      <c r="R23" s="426">
        <f t="shared" ref="R23" si="9">1-Q23</f>
        <v>0</v>
      </c>
    </row>
    <row r="24" spans="2:18" ht="18" customHeight="1" x14ac:dyDescent="0.2">
      <c r="B24" s="72"/>
      <c r="C24" s="354"/>
      <c r="D24" s="681"/>
      <c r="E24" s="679"/>
      <c r="F24" s="390">
        <f>F22/E22</f>
        <v>0.22222222222222221</v>
      </c>
      <c r="G24" s="390">
        <f>G22/E22</f>
        <v>0.1111111111111111</v>
      </c>
      <c r="H24" s="390">
        <f>H22/E22</f>
        <v>5.5555555555555552E-2</v>
      </c>
      <c r="I24" s="390">
        <f>I22/E22</f>
        <v>0.66666666666666663</v>
      </c>
      <c r="J24" s="390">
        <f>J22/E22</f>
        <v>0.1111111111111111</v>
      </c>
      <c r="K24" s="390">
        <f>K22/E22</f>
        <v>5.5555555555555552E-2</v>
      </c>
      <c r="L24" s="390">
        <f>L22/E22</f>
        <v>0.1111111111111111</v>
      </c>
      <c r="M24" s="730">
        <f>M22/E22</f>
        <v>0.16666666666666666</v>
      </c>
      <c r="N24" s="730">
        <f>N22/E22</f>
        <v>0.1111111111111111</v>
      </c>
      <c r="O24" s="680"/>
      <c r="P24" s="680"/>
      <c r="R24" s="426"/>
    </row>
    <row r="25" spans="2:18" ht="18" customHeight="1" x14ac:dyDescent="0.2">
      <c r="B25" s="72"/>
      <c r="C25" s="82" t="s">
        <v>306</v>
      </c>
      <c r="D25" s="444">
        <v>90</v>
      </c>
      <c r="E25" s="731">
        <f>D25-O25-P25</f>
        <v>69</v>
      </c>
      <c r="F25" s="394">
        <v>23</v>
      </c>
      <c r="G25" s="394">
        <v>22</v>
      </c>
      <c r="H25" s="394">
        <v>1</v>
      </c>
      <c r="I25" s="394">
        <v>36</v>
      </c>
      <c r="J25" s="394">
        <v>11</v>
      </c>
      <c r="K25" s="394">
        <v>0</v>
      </c>
      <c r="L25" s="394">
        <v>3</v>
      </c>
      <c r="M25" s="553">
        <v>16</v>
      </c>
      <c r="N25" s="553">
        <v>6</v>
      </c>
      <c r="O25" s="578">
        <v>13</v>
      </c>
      <c r="P25" s="578">
        <v>8</v>
      </c>
      <c r="Q25" s="12">
        <f t="shared" ref="Q25:Q26" si="10">SUM(E25,O25,P25)</f>
        <v>90</v>
      </c>
      <c r="R25" s="426">
        <f t="shared" ref="R25" si="11">Q25-D25</f>
        <v>0</v>
      </c>
    </row>
    <row r="26" spans="2:18" ht="18" customHeight="1" x14ac:dyDescent="0.2">
      <c r="B26" s="72"/>
      <c r="C26" s="87"/>
      <c r="D26" s="435"/>
      <c r="E26" s="670">
        <f>E25/D25</f>
        <v>0.76666666666666672</v>
      </c>
      <c r="F26" s="371">
        <f>F25/D25</f>
        <v>0.25555555555555554</v>
      </c>
      <c r="G26" s="371">
        <f>G25/D25</f>
        <v>0.24444444444444444</v>
      </c>
      <c r="H26" s="371">
        <f>H25/D25</f>
        <v>1.1111111111111112E-2</v>
      </c>
      <c r="I26" s="371">
        <f>I25/D25</f>
        <v>0.4</v>
      </c>
      <c r="J26" s="371">
        <f>J25/D25</f>
        <v>0.12222222222222222</v>
      </c>
      <c r="K26" s="371">
        <f>K25/D25</f>
        <v>0</v>
      </c>
      <c r="L26" s="371">
        <f>L25/D25</f>
        <v>3.3333333333333333E-2</v>
      </c>
      <c r="M26" s="671">
        <f>M25/D25</f>
        <v>0.17777777777777778</v>
      </c>
      <c r="N26" s="671">
        <f>N25/D25</f>
        <v>6.6666666666666666E-2</v>
      </c>
      <c r="O26" s="672">
        <f>O25/D25</f>
        <v>0.14444444444444443</v>
      </c>
      <c r="P26" s="672">
        <f>P25/D25</f>
        <v>8.8888888888888892E-2</v>
      </c>
      <c r="Q26" s="65">
        <f t="shared" si="10"/>
        <v>1</v>
      </c>
      <c r="R26" s="426">
        <f t="shared" ref="R26" si="12">1-Q26</f>
        <v>0</v>
      </c>
    </row>
    <row r="27" spans="2:18" ht="18" customHeight="1" x14ac:dyDescent="0.2">
      <c r="B27" s="72"/>
      <c r="C27" s="354"/>
      <c r="D27" s="681"/>
      <c r="E27" s="679"/>
      <c r="F27" s="390">
        <f>F25/E25</f>
        <v>0.33333333333333331</v>
      </c>
      <c r="G27" s="390">
        <f>G25/E25</f>
        <v>0.3188405797101449</v>
      </c>
      <c r="H27" s="390">
        <f>H25/E25</f>
        <v>1.4492753623188406E-2</v>
      </c>
      <c r="I27" s="390">
        <f>I25/E25</f>
        <v>0.52173913043478259</v>
      </c>
      <c r="J27" s="390">
        <f>J25/E25</f>
        <v>0.15942028985507245</v>
      </c>
      <c r="K27" s="390">
        <f>K25/E25</f>
        <v>0</v>
      </c>
      <c r="L27" s="390">
        <f>L25/E25</f>
        <v>4.3478260869565216E-2</v>
      </c>
      <c r="M27" s="730">
        <f>M25/E25</f>
        <v>0.2318840579710145</v>
      </c>
      <c r="N27" s="730">
        <f>N25/E25</f>
        <v>8.6956521739130432E-2</v>
      </c>
      <c r="O27" s="680"/>
      <c r="P27" s="680"/>
      <c r="R27" s="426"/>
    </row>
    <row r="28" spans="2:18" ht="18" customHeight="1" x14ac:dyDescent="0.2">
      <c r="B28" s="72"/>
      <c r="C28" s="82" t="s">
        <v>307</v>
      </c>
      <c r="D28" s="444">
        <v>8</v>
      </c>
      <c r="E28" s="731">
        <f>D28-O28-P28</f>
        <v>8</v>
      </c>
      <c r="F28" s="401">
        <v>3</v>
      </c>
      <c r="G28" s="401">
        <v>4</v>
      </c>
      <c r="H28" s="401">
        <v>1</v>
      </c>
      <c r="I28" s="401">
        <v>6</v>
      </c>
      <c r="J28" s="401">
        <v>1</v>
      </c>
      <c r="K28" s="401">
        <v>1</v>
      </c>
      <c r="L28" s="401">
        <v>1</v>
      </c>
      <c r="M28" s="549">
        <v>2</v>
      </c>
      <c r="N28" s="549">
        <v>1</v>
      </c>
      <c r="O28" s="565">
        <v>0</v>
      </c>
      <c r="P28" s="565">
        <v>0</v>
      </c>
      <c r="Q28" s="12">
        <f t="shared" ref="Q28:Q29" si="13">SUM(E28,O28,P28)</f>
        <v>8</v>
      </c>
      <c r="R28" s="426">
        <f t="shared" ref="R28" si="14">Q28-D28</f>
        <v>0</v>
      </c>
    </row>
    <row r="29" spans="2:18" ht="18" customHeight="1" x14ac:dyDescent="0.2">
      <c r="B29" s="72"/>
      <c r="C29" s="87"/>
      <c r="D29" s="435"/>
      <c r="E29" s="670">
        <f>E28/D28</f>
        <v>1</v>
      </c>
      <c r="F29" s="371">
        <f>F28/D28</f>
        <v>0.375</v>
      </c>
      <c r="G29" s="371">
        <f>G28/D28</f>
        <v>0.5</v>
      </c>
      <c r="H29" s="371">
        <f>H28/D28</f>
        <v>0.125</v>
      </c>
      <c r="I29" s="371">
        <f>I28/D28</f>
        <v>0.75</v>
      </c>
      <c r="J29" s="371">
        <f>J28/D28</f>
        <v>0.125</v>
      </c>
      <c r="K29" s="371">
        <f>K28/D28</f>
        <v>0.125</v>
      </c>
      <c r="L29" s="371">
        <f>L28/D28</f>
        <v>0.125</v>
      </c>
      <c r="M29" s="671">
        <f>M28/D28</f>
        <v>0.25</v>
      </c>
      <c r="N29" s="671">
        <f>N28/D28</f>
        <v>0.125</v>
      </c>
      <c r="O29" s="672">
        <f>O28/D28</f>
        <v>0</v>
      </c>
      <c r="P29" s="672">
        <f>P28/D28</f>
        <v>0</v>
      </c>
      <c r="Q29" s="65">
        <f t="shared" si="13"/>
        <v>1</v>
      </c>
      <c r="R29" s="426">
        <f t="shared" ref="R29" si="15">1-Q29</f>
        <v>0</v>
      </c>
    </row>
    <row r="30" spans="2:18" ht="18" customHeight="1" x14ac:dyDescent="0.2">
      <c r="B30" s="72"/>
      <c r="C30" s="354"/>
      <c r="D30" s="681"/>
      <c r="E30" s="679"/>
      <c r="F30" s="390">
        <f>F28/E28</f>
        <v>0.375</v>
      </c>
      <c r="G30" s="390">
        <f>G28/E28</f>
        <v>0.5</v>
      </c>
      <c r="H30" s="390">
        <f>H28/E28</f>
        <v>0.125</v>
      </c>
      <c r="I30" s="390">
        <f>I28/E28</f>
        <v>0.75</v>
      </c>
      <c r="J30" s="390">
        <f>J28/E28</f>
        <v>0.125</v>
      </c>
      <c r="K30" s="390">
        <f>K28/E28</f>
        <v>0.125</v>
      </c>
      <c r="L30" s="390">
        <f>L28/E28</f>
        <v>0.125</v>
      </c>
      <c r="M30" s="730">
        <f>M28/E28</f>
        <v>0.25</v>
      </c>
      <c r="N30" s="730">
        <f>N28/E28</f>
        <v>0.125</v>
      </c>
      <c r="O30" s="680"/>
      <c r="P30" s="680"/>
      <c r="R30" s="426"/>
    </row>
    <row r="31" spans="2:18" ht="18" customHeight="1" x14ac:dyDescent="0.2">
      <c r="B31" s="72"/>
      <c r="C31" s="82" t="s">
        <v>308</v>
      </c>
      <c r="D31" s="444">
        <v>159</v>
      </c>
      <c r="E31" s="731">
        <f>D31-O31-P31</f>
        <v>122</v>
      </c>
      <c r="F31" s="394">
        <v>24</v>
      </c>
      <c r="G31" s="394">
        <v>33</v>
      </c>
      <c r="H31" s="394">
        <v>10</v>
      </c>
      <c r="I31" s="394">
        <v>89</v>
      </c>
      <c r="J31" s="394">
        <v>20</v>
      </c>
      <c r="K31" s="394">
        <v>6</v>
      </c>
      <c r="L31" s="394">
        <v>24</v>
      </c>
      <c r="M31" s="553">
        <v>30</v>
      </c>
      <c r="N31" s="553">
        <v>5</v>
      </c>
      <c r="O31" s="578">
        <v>25</v>
      </c>
      <c r="P31" s="578">
        <v>12</v>
      </c>
      <c r="Q31" s="12">
        <f t="shared" ref="Q31:Q32" si="16">SUM(E31,O31,P31)</f>
        <v>159</v>
      </c>
      <c r="R31" s="426">
        <f t="shared" ref="R31" si="17">Q31-D31</f>
        <v>0</v>
      </c>
    </row>
    <row r="32" spans="2:18" ht="18" customHeight="1" x14ac:dyDescent="0.2">
      <c r="B32" s="72"/>
      <c r="C32" s="87"/>
      <c r="D32" s="435"/>
      <c r="E32" s="670">
        <f>E31/D31</f>
        <v>0.76729559748427678</v>
      </c>
      <c r="F32" s="371">
        <f>F31/D31</f>
        <v>0.15094339622641509</v>
      </c>
      <c r="G32" s="371">
        <f>G31/D31</f>
        <v>0.20754716981132076</v>
      </c>
      <c r="H32" s="371">
        <f>H31/D31</f>
        <v>6.2893081761006289E-2</v>
      </c>
      <c r="I32" s="371">
        <f>I31/D31</f>
        <v>0.55974842767295596</v>
      </c>
      <c r="J32" s="371">
        <f>J31/D31</f>
        <v>0.12578616352201258</v>
      </c>
      <c r="K32" s="371">
        <f>K31/D31</f>
        <v>3.7735849056603772E-2</v>
      </c>
      <c r="L32" s="371">
        <f>L31/D31</f>
        <v>0.15094339622641509</v>
      </c>
      <c r="M32" s="671">
        <f>M31/D31</f>
        <v>0.18867924528301888</v>
      </c>
      <c r="N32" s="671">
        <f>N31/D31</f>
        <v>3.1446540880503145E-2</v>
      </c>
      <c r="O32" s="672">
        <f>O31/D31</f>
        <v>0.15723270440251572</v>
      </c>
      <c r="P32" s="672">
        <f>P31/D31</f>
        <v>7.5471698113207544E-2</v>
      </c>
      <c r="Q32" s="65">
        <f t="shared" si="16"/>
        <v>1</v>
      </c>
      <c r="R32" s="426">
        <f t="shared" ref="R32" si="18">1-Q32</f>
        <v>0</v>
      </c>
    </row>
    <row r="33" spans="2:18" ht="18" customHeight="1" thickBot="1" x14ac:dyDescent="0.25">
      <c r="B33" s="89"/>
      <c r="C33" s="402"/>
      <c r="D33" s="682"/>
      <c r="E33" s="683"/>
      <c r="F33" s="407">
        <f>F31/E31</f>
        <v>0.19672131147540983</v>
      </c>
      <c r="G33" s="407">
        <f>G31/E31</f>
        <v>0.27049180327868855</v>
      </c>
      <c r="H33" s="407">
        <f>H31/E31</f>
        <v>8.1967213114754092E-2</v>
      </c>
      <c r="I33" s="407">
        <f>I31/E31</f>
        <v>0.72950819672131151</v>
      </c>
      <c r="J33" s="407">
        <f>J31/E31</f>
        <v>0.16393442622950818</v>
      </c>
      <c r="K33" s="407">
        <f>K31/E31</f>
        <v>4.9180327868852458E-2</v>
      </c>
      <c r="L33" s="407">
        <f>L31/E31</f>
        <v>0.19672131147540983</v>
      </c>
      <c r="M33" s="684">
        <f>M31/E31</f>
        <v>0.24590163934426229</v>
      </c>
      <c r="N33" s="684">
        <f>N31/E31</f>
        <v>4.0983606557377046E-2</v>
      </c>
      <c r="O33" s="685"/>
      <c r="P33" s="685"/>
      <c r="R33" s="426"/>
    </row>
    <row r="34" spans="2:18" ht="18" customHeight="1" thickTop="1" x14ac:dyDescent="0.2">
      <c r="B34" s="66" t="s">
        <v>309</v>
      </c>
      <c r="C34" s="380" t="s">
        <v>310</v>
      </c>
      <c r="D34" s="444">
        <v>87</v>
      </c>
      <c r="E34" s="731">
        <f>D34-O34-P34</f>
        <v>52</v>
      </c>
      <c r="F34" s="394">
        <v>16</v>
      </c>
      <c r="G34" s="394">
        <v>10</v>
      </c>
      <c r="H34" s="394">
        <v>1</v>
      </c>
      <c r="I34" s="394">
        <v>29</v>
      </c>
      <c r="J34" s="394">
        <v>2</v>
      </c>
      <c r="K34" s="394">
        <v>4</v>
      </c>
      <c r="L34" s="394">
        <v>5</v>
      </c>
      <c r="M34" s="553">
        <v>10</v>
      </c>
      <c r="N34" s="553">
        <v>3</v>
      </c>
      <c r="O34" s="578">
        <v>23</v>
      </c>
      <c r="P34" s="578">
        <v>12</v>
      </c>
      <c r="Q34" s="12">
        <f t="shared" ref="Q34:Q35" si="19">SUM(E34,O34,P34)</f>
        <v>87</v>
      </c>
      <c r="R34" s="426">
        <f t="shared" ref="R34" si="20">Q34-D34</f>
        <v>0</v>
      </c>
    </row>
    <row r="35" spans="2:18" ht="18" customHeight="1" x14ac:dyDescent="0.2">
      <c r="B35" s="72"/>
      <c r="C35" s="87"/>
      <c r="D35" s="435"/>
      <c r="E35" s="670">
        <f>E34/D34</f>
        <v>0.5977011494252874</v>
      </c>
      <c r="F35" s="371">
        <f>F34/D34</f>
        <v>0.18390804597701149</v>
      </c>
      <c r="G35" s="371">
        <f>G34/D34</f>
        <v>0.11494252873563218</v>
      </c>
      <c r="H35" s="371">
        <f>H34/D34</f>
        <v>1.1494252873563218E-2</v>
      </c>
      <c r="I35" s="371">
        <f>I34/D34</f>
        <v>0.33333333333333331</v>
      </c>
      <c r="J35" s="371">
        <f>J34/D34</f>
        <v>2.2988505747126436E-2</v>
      </c>
      <c r="K35" s="371">
        <f>K34/D34</f>
        <v>4.5977011494252873E-2</v>
      </c>
      <c r="L35" s="371">
        <f>L34/D34</f>
        <v>5.7471264367816091E-2</v>
      </c>
      <c r="M35" s="671">
        <f>M34/D34</f>
        <v>0.11494252873563218</v>
      </c>
      <c r="N35" s="671">
        <f>N34/D34</f>
        <v>3.4482758620689655E-2</v>
      </c>
      <c r="O35" s="672">
        <f>O34/D34</f>
        <v>0.26436781609195403</v>
      </c>
      <c r="P35" s="672">
        <f>P34/D34</f>
        <v>0.13793103448275862</v>
      </c>
      <c r="Q35" s="65">
        <f t="shared" si="19"/>
        <v>1</v>
      </c>
      <c r="R35" s="426">
        <f t="shared" ref="R35" si="21">1-Q35</f>
        <v>0</v>
      </c>
    </row>
    <row r="36" spans="2:18" ht="18" customHeight="1" x14ac:dyDescent="0.2">
      <c r="B36" s="72"/>
      <c r="C36" s="354"/>
      <c r="D36" s="681"/>
      <c r="E36" s="679"/>
      <c r="F36" s="390">
        <f>F34/E34</f>
        <v>0.30769230769230771</v>
      </c>
      <c r="G36" s="390">
        <f>G34/E34</f>
        <v>0.19230769230769232</v>
      </c>
      <c r="H36" s="390">
        <f>H34/E34</f>
        <v>1.9230769230769232E-2</v>
      </c>
      <c r="I36" s="390">
        <f>I34/E34</f>
        <v>0.55769230769230771</v>
      </c>
      <c r="J36" s="390">
        <f>J34/E34</f>
        <v>3.8461538461538464E-2</v>
      </c>
      <c r="K36" s="390">
        <f>K34/E34</f>
        <v>7.6923076923076927E-2</v>
      </c>
      <c r="L36" s="390">
        <f>L34/E34</f>
        <v>9.6153846153846159E-2</v>
      </c>
      <c r="M36" s="730">
        <f>M34/E34</f>
        <v>0.19230769230769232</v>
      </c>
      <c r="N36" s="730">
        <f>N34/E34</f>
        <v>5.7692307692307696E-2</v>
      </c>
      <c r="O36" s="680"/>
      <c r="P36" s="680"/>
      <c r="R36" s="426"/>
    </row>
    <row r="37" spans="2:18" ht="18" customHeight="1" x14ac:dyDescent="0.2">
      <c r="B37" s="72"/>
      <c r="C37" s="82" t="s">
        <v>311</v>
      </c>
      <c r="D37" s="444">
        <v>178</v>
      </c>
      <c r="E37" s="731">
        <f>D37-O37-P37</f>
        <v>137</v>
      </c>
      <c r="F37" s="394">
        <v>28</v>
      </c>
      <c r="G37" s="394">
        <v>46</v>
      </c>
      <c r="H37" s="394">
        <v>9</v>
      </c>
      <c r="I37" s="394">
        <v>89</v>
      </c>
      <c r="J37" s="394">
        <v>17</v>
      </c>
      <c r="K37" s="394">
        <v>2</v>
      </c>
      <c r="L37" s="394">
        <v>15</v>
      </c>
      <c r="M37" s="553">
        <v>32</v>
      </c>
      <c r="N37" s="553">
        <v>7</v>
      </c>
      <c r="O37" s="578">
        <v>30</v>
      </c>
      <c r="P37" s="578">
        <v>11</v>
      </c>
      <c r="Q37" s="12">
        <f t="shared" ref="Q37:Q38" si="22">SUM(E37,O37,P37)</f>
        <v>178</v>
      </c>
      <c r="R37" s="426">
        <f t="shared" ref="R37" si="23">Q37-D37</f>
        <v>0</v>
      </c>
    </row>
    <row r="38" spans="2:18" ht="18" customHeight="1" x14ac:dyDescent="0.2">
      <c r="B38" s="72"/>
      <c r="C38" s="87"/>
      <c r="D38" s="435"/>
      <c r="E38" s="670">
        <f>E37/D37</f>
        <v>0.7696629213483146</v>
      </c>
      <c r="F38" s="371">
        <f>F37/D37</f>
        <v>0.15730337078651685</v>
      </c>
      <c r="G38" s="371">
        <f>G37/D37</f>
        <v>0.25842696629213485</v>
      </c>
      <c r="H38" s="371">
        <f>H37/D37</f>
        <v>5.0561797752808987E-2</v>
      </c>
      <c r="I38" s="371">
        <f>I37/D37</f>
        <v>0.5</v>
      </c>
      <c r="J38" s="371">
        <f>J37/D37</f>
        <v>9.5505617977528087E-2</v>
      </c>
      <c r="K38" s="371">
        <f>K37/D37</f>
        <v>1.1235955056179775E-2</v>
      </c>
      <c r="L38" s="371">
        <f>L37/D37</f>
        <v>8.4269662921348312E-2</v>
      </c>
      <c r="M38" s="671">
        <f>M37/D37</f>
        <v>0.1797752808988764</v>
      </c>
      <c r="N38" s="671">
        <f>N37/D37</f>
        <v>3.9325842696629212E-2</v>
      </c>
      <c r="O38" s="672">
        <f>O37/D37</f>
        <v>0.16853932584269662</v>
      </c>
      <c r="P38" s="672">
        <f>P37/D37</f>
        <v>6.1797752808988762E-2</v>
      </c>
      <c r="Q38" s="65">
        <f t="shared" si="22"/>
        <v>1</v>
      </c>
      <c r="R38" s="426">
        <f t="shared" ref="R38" si="24">1-Q38</f>
        <v>0</v>
      </c>
    </row>
    <row r="39" spans="2:18" ht="18" customHeight="1" x14ac:dyDescent="0.2">
      <c r="B39" s="72"/>
      <c r="C39" s="354"/>
      <c r="D39" s="681"/>
      <c r="E39" s="679"/>
      <c r="F39" s="390">
        <f>F37/E37</f>
        <v>0.20437956204379562</v>
      </c>
      <c r="G39" s="390">
        <f>G37/E37</f>
        <v>0.33576642335766421</v>
      </c>
      <c r="H39" s="390">
        <f>H37/E37</f>
        <v>6.569343065693431E-2</v>
      </c>
      <c r="I39" s="390">
        <f>I37/E37</f>
        <v>0.64963503649635035</v>
      </c>
      <c r="J39" s="390">
        <f>J37/E37</f>
        <v>0.12408759124087591</v>
      </c>
      <c r="K39" s="390">
        <f>K37/D37</f>
        <v>1.1235955056179775E-2</v>
      </c>
      <c r="L39" s="390">
        <f>L37/E37</f>
        <v>0.10948905109489052</v>
      </c>
      <c r="M39" s="730">
        <f>M37/E37</f>
        <v>0.23357664233576642</v>
      </c>
      <c r="N39" s="730">
        <f>N37/E37</f>
        <v>5.1094890510948905E-2</v>
      </c>
      <c r="O39" s="680"/>
      <c r="P39" s="680"/>
      <c r="R39" s="426"/>
    </row>
    <row r="40" spans="2:18" ht="18" customHeight="1" x14ac:dyDescent="0.2">
      <c r="B40" s="72"/>
      <c r="C40" s="82" t="s">
        <v>312</v>
      </c>
      <c r="D40" s="444">
        <v>53</v>
      </c>
      <c r="E40" s="731">
        <f>D40-O40-P40</f>
        <v>48</v>
      </c>
      <c r="F40" s="401">
        <v>5</v>
      </c>
      <c r="G40" s="401">
        <v>16</v>
      </c>
      <c r="H40" s="401">
        <v>3</v>
      </c>
      <c r="I40" s="401">
        <v>36</v>
      </c>
      <c r="J40" s="401">
        <v>9</v>
      </c>
      <c r="K40" s="401">
        <v>1</v>
      </c>
      <c r="L40" s="401">
        <v>8</v>
      </c>
      <c r="M40" s="549">
        <v>6</v>
      </c>
      <c r="N40" s="549">
        <v>4</v>
      </c>
      <c r="O40" s="565">
        <v>5</v>
      </c>
      <c r="P40" s="565">
        <v>0</v>
      </c>
      <c r="Q40" s="12">
        <f t="shared" ref="Q40:Q41" si="25">SUM(E40,O40,P40)</f>
        <v>53</v>
      </c>
      <c r="R40" s="426">
        <f t="shared" ref="R40" si="26">Q40-D40</f>
        <v>0</v>
      </c>
    </row>
    <row r="41" spans="2:18" ht="18" customHeight="1" x14ac:dyDescent="0.2">
      <c r="B41" s="72"/>
      <c r="C41" s="87"/>
      <c r="D41" s="435"/>
      <c r="E41" s="670">
        <f>E40/D40</f>
        <v>0.90566037735849059</v>
      </c>
      <c r="F41" s="371">
        <f>F40/D40</f>
        <v>9.4339622641509441E-2</v>
      </c>
      <c r="G41" s="371">
        <f>G40/D40</f>
        <v>0.30188679245283018</v>
      </c>
      <c r="H41" s="371">
        <f>H40/D40</f>
        <v>5.6603773584905662E-2</v>
      </c>
      <c r="I41" s="371">
        <f>I40/D40</f>
        <v>0.67924528301886788</v>
      </c>
      <c r="J41" s="371">
        <f>J40/D40</f>
        <v>0.16981132075471697</v>
      </c>
      <c r="K41" s="371">
        <f>K40/D40</f>
        <v>1.8867924528301886E-2</v>
      </c>
      <c r="L41" s="371">
        <f>L40/D40</f>
        <v>0.15094339622641509</v>
      </c>
      <c r="M41" s="671">
        <f>M40/D40</f>
        <v>0.11320754716981132</v>
      </c>
      <c r="N41" s="671">
        <f>N40/D40</f>
        <v>7.5471698113207544E-2</v>
      </c>
      <c r="O41" s="672">
        <f>O40/D40</f>
        <v>9.4339622641509441E-2</v>
      </c>
      <c r="P41" s="672">
        <f>P40/D40</f>
        <v>0</v>
      </c>
      <c r="Q41" s="65">
        <f t="shared" si="25"/>
        <v>1</v>
      </c>
      <c r="R41" s="426">
        <f t="shared" ref="R41" si="27">1-Q41</f>
        <v>0</v>
      </c>
    </row>
    <row r="42" spans="2:18" ht="18" customHeight="1" x14ac:dyDescent="0.2">
      <c r="B42" s="72"/>
      <c r="C42" s="354"/>
      <c r="D42" s="681"/>
      <c r="E42" s="679"/>
      <c r="F42" s="390">
        <f>F40/E40</f>
        <v>0.10416666666666667</v>
      </c>
      <c r="G42" s="390">
        <f>G40/E40</f>
        <v>0.33333333333333331</v>
      </c>
      <c r="H42" s="390">
        <f>H40/E40</f>
        <v>6.25E-2</v>
      </c>
      <c r="I42" s="390">
        <f>I40/E40</f>
        <v>0.75</v>
      </c>
      <c r="J42" s="390">
        <f>J40/E40</f>
        <v>0.1875</v>
      </c>
      <c r="K42" s="390">
        <f>K40/E40</f>
        <v>2.0833333333333332E-2</v>
      </c>
      <c r="L42" s="390">
        <f>L40/E40</f>
        <v>0.16666666666666666</v>
      </c>
      <c r="M42" s="730">
        <f>M40/E40</f>
        <v>0.125</v>
      </c>
      <c r="N42" s="730">
        <f>N40/E40</f>
        <v>8.3333333333333329E-2</v>
      </c>
      <c r="O42" s="680"/>
      <c r="P42" s="680"/>
      <c r="R42" s="426"/>
    </row>
    <row r="43" spans="2:18" ht="18" customHeight="1" x14ac:dyDescent="0.2">
      <c r="B43" s="72"/>
      <c r="C43" s="82" t="s">
        <v>313</v>
      </c>
      <c r="D43" s="444">
        <v>26</v>
      </c>
      <c r="E43" s="731">
        <f>D43-O43-P43</f>
        <v>23</v>
      </c>
      <c r="F43" s="401">
        <v>6</v>
      </c>
      <c r="G43" s="401">
        <v>7</v>
      </c>
      <c r="H43" s="401">
        <v>1</v>
      </c>
      <c r="I43" s="401">
        <v>18</v>
      </c>
      <c r="J43" s="401">
        <v>2</v>
      </c>
      <c r="K43" s="401">
        <v>1</v>
      </c>
      <c r="L43" s="401">
        <v>3</v>
      </c>
      <c r="M43" s="549">
        <v>3</v>
      </c>
      <c r="N43" s="549">
        <v>0</v>
      </c>
      <c r="O43" s="565">
        <v>3</v>
      </c>
      <c r="P43" s="565">
        <v>0</v>
      </c>
      <c r="Q43" s="12">
        <f t="shared" ref="Q43:Q44" si="28">SUM(E43,O43,P43)</f>
        <v>26</v>
      </c>
      <c r="R43" s="426">
        <f t="shared" ref="R43" si="29">Q43-D43</f>
        <v>0</v>
      </c>
    </row>
    <row r="44" spans="2:18" ht="18" customHeight="1" x14ac:dyDescent="0.2">
      <c r="B44" s="72"/>
      <c r="C44" s="87"/>
      <c r="D44" s="435"/>
      <c r="E44" s="670">
        <f>E43/D43</f>
        <v>0.88461538461538458</v>
      </c>
      <c r="F44" s="371">
        <f>F43/D43</f>
        <v>0.23076923076923078</v>
      </c>
      <c r="G44" s="371">
        <f>G43/D43</f>
        <v>0.26923076923076922</v>
      </c>
      <c r="H44" s="371">
        <f>H43/D43</f>
        <v>3.8461538461538464E-2</v>
      </c>
      <c r="I44" s="371">
        <f>I43/D43</f>
        <v>0.69230769230769229</v>
      </c>
      <c r="J44" s="371">
        <f>J43/D43</f>
        <v>7.6923076923076927E-2</v>
      </c>
      <c r="K44" s="371">
        <f>K43/D43</f>
        <v>3.8461538461538464E-2</v>
      </c>
      <c r="L44" s="371">
        <f>L43/D43</f>
        <v>0.11538461538461539</v>
      </c>
      <c r="M44" s="671">
        <f>M43/D43</f>
        <v>0.11538461538461539</v>
      </c>
      <c r="N44" s="671">
        <f>N43/D43</f>
        <v>0</v>
      </c>
      <c r="O44" s="672">
        <f>O43/D43</f>
        <v>0.11538461538461539</v>
      </c>
      <c r="P44" s="672">
        <f>P43/D43</f>
        <v>0</v>
      </c>
      <c r="Q44" s="65">
        <f t="shared" si="28"/>
        <v>1</v>
      </c>
      <c r="R44" s="426">
        <f t="shared" ref="R44" si="30">1-Q44</f>
        <v>0</v>
      </c>
    </row>
    <row r="45" spans="2:18" ht="18" customHeight="1" x14ac:dyDescent="0.2">
      <c r="B45" s="72"/>
      <c r="C45" s="354"/>
      <c r="D45" s="681"/>
      <c r="E45" s="679"/>
      <c r="F45" s="390">
        <f>F43/E43</f>
        <v>0.2608695652173913</v>
      </c>
      <c r="G45" s="390">
        <f>G43/E43</f>
        <v>0.30434782608695654</v>
      </c>
      <c r="H45" s="390">
        <f>H43/E43</f>
        <v>4.3478260869565216E-2</v>
      </c>
      <c r="I45" s="390">
        <f>I43/E43</f>
        <v>0.78260869565217395</v>
      </c>
      <c r="J45" s="390">
        <f>J43/E43</f>
        <v>8.6956521739130432E-2</v>
      </c>
      <c r="K45" s="390">
        <f>K43/E43</f>
        <v>4.3478260869565216E-2</v>
      </c>
      <c r="L45" s="390">
        <f>L43/E43</f>
        <v>0.13043478260869565</v>
      </c>
      <c r="M45" s="730">
        <f>M43/E43</f>
        <v>0.13043478260869565</v>
      </c>
      <c r="N45" s="730">
        <f>N43/E43</f>
        <v>0</v>
      </c>
      <c r="O45" s="680"/>
      <c r="P45" s="680"/>
      <c r="R45" s="426"/>
    </row>
    <row r="46" spans="2:18" ht="18" customHeight="1" x14ac:dyDescent="0.2">
      <c r="B46" s="72"/>
      <c r="C46" s="82" t="s">
        <v>314</v>
      </c>
      <c r="D46" s="444">
        <v>31</v>
      </c>
      <c r="E46" s="731">
        <f>D46-O46-P46</f>
        <v>30</v>
      </c>
      <c r="F46" s="401">
        <v>5</v>
      </c>
      <c r="G46" s="401">
        <v>9</v>
      </c>
      <c r="H46" s="401">
        <v>1</v>
      </c>
      <c r="I46" s="401">
        <v>22</v>
      </c>
      <c r="J46" s="401">
        <v>8</v>
      </c>
      <c r="K46" s="401">
        <v>1</v>
      </c>
      <c r="L46" s="401">
        <v>10</v>
      </c>
      <c r="M46" s="549">
        <v>12</v>
      </c>
      <c r="N46" s="549">
        <v>4</v>
      </c>
      <c r="O46" s="565">
        <v>1</v>
      </c>
      <c r="P46" s="565">
        <v>0</v>
      </c>
      <c r="Q46" s="12">
        <f t="shared" ref="Q46:Q47" si="31">SUM(E46,O46,P46)</f>
        <v>31</v>
      </c>
      <c r="R46" s="426">
        <f t="shared" ref="R46" si="32">Q46-D46</f>
        <v>0</v>
      </c>
    </row>
    <row r="47" spans="2:18" ht="18" customHeight="1" x14ac:dyDescent="0.2">
      <c r="B47" s="72"/>
      <c r="C47" s="87"/>
      <c r="D47" s="435"/>
      <c r="E47" s="670">
        <f>E46/D46</f>
        <v>0.967741935483871</v>
      </c>
      <c r="F47" s="371">
        <f>F46/D46</f>
        <v>0.16129032258064516</v>
      </c>
      <c r="G47" s="371">
        <f>G46/D46</f>
        <v>0.29032258064516131</v>
      </c>
      <c r="H47" s="371">
        <f>H46/D46</f>
        <v>3.2258064516129031E-2</v>
      </c>
      <c r="I47" s="371">
        <f>I46/D46</f>
        <v>0.70967741935483875</v>
      </c>
      <c r="J47" s="371">
        <f>J46/D46</f>
        <v>0.25806451612903225</v>
      </c>
      <c r="K47" s="371">
        <f>K46/D46</f>
        <v>3.2258064516129031E-2</v>
      </c>
      <c r="L47" s="371">
        <f>L46/D46</f>
        <v>0.32258064516129031</v>
      </c>
      <c r="M47" s="671">
        <f>M46/D46</f>
        <v>0.38709677419354838</v>
      </c>
      <c r="N47" s="671">
        <f>N46/D46</f>
        <v>0.12903225806451613</v>
      </c>
      <c r="O47" s="672">
        <f>O46/D46</f>
        <v>3.2258064516129031E-2</v>
      </c>
      <c r="P47" s="672">
        <f>P46/D46</f>
        <v>0</v>
      </c>
      <c r="Q47" s="65">
        <f t="shared" si="31"/>
        <v>1</v>
      </c>
      <c r="R47" s="426">
        <f t="shared" ref="R47" si="33">1-Q47</f>
        <v>0</v>
      </c>
    </row>
    <row r="48" spans="2:18" ht="18" customHeight="1" x14ac:dyDescent="0.2">
      <c r="B48" s="72"/>
      <c r="C48" s="354"/>
      <c r="D48" s="681"/>
      <c r="E48" s="679"/>
      <c r="F48" s="390">
        <f>F46/E46</f>
        <v>0.16666666666666666</v>
      </c>
      <c r="G48" s="390">
        <f>G46/E46</f>
        <v>0.3</v>
      </c>
      <c r="H48" s="390">
        <f>H46/E46</f>
        <v>3.3333333333333333E-2</v>
      </c>
      <c r="I48" s="390">
        <f>I46/E46</f>
        <v>0.73333333333333328</v>
      </c>
      <c r="J48" s="390">
        <f>J46/E46</f>
        <v>0.26666666666666666</v>
      </c>
      <c r="K48" s="390">
        <f>K46/E46</f>
        <v>3.3333333333333333E-2</v>
      </c>
      <c r="L48" s="390">
        <f>L46/E46</f>
        <v>0.33333333333333331</v>
      </c>
      <c r="M48" s="730">
        <f>M46/E46</f>
        <v>0.4</v>
      </c>
      <c r="N48" s="730">
        <f>N46/E46</f>
        <v>0.13333333333333333</v>
      </c>
      <c r="O48" s="680"/>
      <c r="P48" s="680"/>
      <c r="R48" s="426"/>
    </row>
    <row r="49" spans="1:18" ht="18" customHeight="1" x14ac:dyDescent="0.2">
      <c r="B49" s="72"/>
      <c r="C49" s="82" t="s">
        <v>315</v>
      </c>
      <c r="D49" s="444">
        <v>26</v>
      </c>
      <c r="E49" s="731">
        <f>D49-O49-P49</f>
        <v>25</v>
      </c>
      <c r="F49" s="401">
        <v>6</v>
      </c>
      <c r="G49" s="401">
        <v>12</v>
      </c>
      <c r="H49" s="401">
        <v>1</v>
      </c>
      <c r="I49" s="401">
        <v>21</v>
      </c>
      <c r="J49" s="401">
        <v>5</v>
      </c>
      <c r="K49" s="401">
        <v>0</v>
      </c>
      <c r="L49" s="401">
        <v>9</v>
      </c>
      <c r="M49" s="549">
        <v>6</v>
      </c>
      <c r="N49" s="549">
        <v>1</v>
      </c>
      <c r="O49" s="565">
        <v>1</v>
      </c>
      <c r="P49" s="565">
        <v>0</v>
      </c>
      <c r="Q49" s="12">
        <f t="shared" ref="Q49:Q50" si="34">SUM(E49,O49,P49)</f>
        <v>26</v>
      </c>
      <c r="R49" s="426">
        <f t="shared" ref="R49" si="35">Q49-D49</f>
        <v>0</v>
      </c>
    </row>
    <row r="50" spans="1:18" ht="18" customHeight="1" x14ac:dyDescent="0.2">
      <c r="B50" s="72"/>
      <c r="C50" s="87"/>
      <c r="D50" s="435"/>
      <c r="E50" s="670">
        <f>E49/D49</f>
        <v>0.96153846153846156</v>
      </c>
      <c r="F50" s="371">
        <f>F49/D49</f>
        <v>0.23076923076923078</v>
      </c>
      <c r="G50" s="371">
        <f>G49/D49</f>
        <v>0.46153846153846156</v>
      </c>
      <c r="H50" s="371">
        <f>H49/D49</f>
        <v>3.8461538461538464E-2</v>
      </c>
      <c r="I50" s="371">
        <f>I49/D49</f>
        <v>0.80769230769230771</v>
      </c>
      <c r="J50" s="371">
        <f>J49/D49</f>
        <v>0.19230769230769232</v>
      </c>
      <c r="K50" s="371">
        <f>K49/D49</f>
        <v>0</v>
      </c>
      <c r="L50" s="371">
        <f>L49/D49</f>
        <v>0.34615384615384615</v>
      </c>
      <c r="M50" s="671">
        <f>M49/D49</f>
        <v>0.23076923076923078</v>
      </c>
      <c r="N50" s="671">
        <f>N49/D49</f>
        <v>3.8461538461538464E-2</v>
      </c>
      <c r="O50" s="672">
        <f>O49/D49</f>
        <v>3.8461538461538464E-2</v>
      </c>
      <c r="P50" s="672">
        <f>P49/D49</f>
        <v>0</v>
      </c>
      <c r="Q50" s="65">
        <f t="shared" si="34"/>
        <v>1</v>
      </c>
      <c r="R50" s="426">
        <f t="shared" ref="R50" si="36">1-Q50</f>
        <v>0</v>
      </c>
    </row>
    <row r="51" spans="1:18" ht="18" customHeight="1" thickBot="1" x14ac:dyDescent="0.25">
      <c r="B51" s="72"/>
      <c r="C51" s="402"/>
      <c r="D51" s="682"/>
      <c r="E51" s="683"/>
      <c r="F51" s="407">
        <f>F49/E49</f>
        <v>0.24</v>
      </c>
      <c r="G51" s="407">
        <f>G49/E49</f>
        <v>0.48</v>
      </c>
      <c r="H51" s="407">
        <f>H49/E49</f>
        <v>0.04</v>
      </c>
      <c r="I51" s="407">
        <f>I49/E49</f>
        <v>0.84</v>
      </c>
      <c r="J51" s="407">
        <f>J49/E49</f>
        <v>0.2</v>
      </c>
      <c r="K51" s="407">
        <f>K49/E49</f>
        <v>0</v>
      </c>
      <c r="L51" s="407">
        <f>L49/E49</f>
        <v>0.36</v>
      </c>
      <c r="M51" s="684">
        <f>M49/E49</f>
        <v>0.24</v>
      </c>
      <c r="N51" s="684">
        <f>N49/E49</f>
        <v>0.04</v>
      </c>
      <c r="O51" s="685"/>
      <c r="P51" s="685"/>
      <c r="R51" s="426"/>
    </row>
    <row r="52" spans="1:18" ht="18" customHeight="1" thickTop="1" x14ac:dyDescent="0.2">
      <c r="B52" s="72"/>
      <c r="C52" s="686" t="s">
        <v>316</v>
      </c>
      <c r="D52" s="732">
        <f>D37+D40+D43+D46</f>
        <v>288</v>
      </c>
      <c r="E52" s="576">
        <f t="shared" ref="E52:N52" si="37">E37+E40+E43+E46</f>
        <v>238</v>
      </c>
      <c r="F52" s="394">
        <f>F37+F40+F43+F46</f>
        <v>44</v>
      </c>
      <c r="G52" s="394">
        <f t="shared" si="37"/>
        <v>78</v>
      </c>
      <c r="H52" s="394">
        <f>H37+H40+H43+H46</f>
        <v>14</v>
      </c>
      <c r="I52" s="394">
        <f t="shared" si="37"/>
        <v>165</v>
      </c>
      <c r="J52" s="394">
        <f t="shared" si="37"/>
        <v>36</v>
      </c>
      <c r="K52" s="394">
        <f>K37+K40+K43+K46</f>
        <v>5</v>
      </c>
      <c r="L52" s="394">
        <f t="shared" si="37"/>
        <v>36</v>
      </c>
      <c r="M52" s="394">
        <f t="shared" si="37"/>
        <v>53</v>
      </c>
      <c r="N52" s="553">
        <f t="shared" si="37"/>
        <v>15</v>
      </c>
      <c r="O52" s="578">
        <f>O37+O40+O43+O46</f>
        <v>39</v>
      </c>
      <c r="P52" s="578">
        <f>P37+P40+P43+P46</f>
        <v>11</v>
      </c>
      <c r="Q52" s="12">
        <f t="shared" ref="Q52" si="38">SUM(E52,O52,P52)</f>
        <v>288</v>
      </c>
      <c r="R52" s="426">
        <f t="shared" ref="R52" si="39">Q52-D52</f>
        <v>0</v>
      </c>
    </row>
    <row r="53" spans="1:18" ht="18" customHeight="1" x14ac:dyDescent="0.2">
      <c r="B53" s="72"/>
      <c r="C53" s="687" t="s">
        <v>317</v>
      </c>
      <c r="D53" s="688"/>
      <c r="E53" s="670">
        <f>E52/D52</f>
        <v>0.82638888888888884</v>
      </c>
      <c r="F53" s="371">
        <f>F52/D52</f>
        <v>0.15277777777777779</v>
      </c>
      <c r="G53" s="371">
        <f>G52/D52</f>
        <v>0.27083333333333331</v>
      </c>
      <c r="H53" s="371">
        <f>H52/D52</f>
        <v>4.8611111111111112E-2</v>
      </c>
      <c r="I53" s="371">
        <f>I52/D52</f>
        <v>0.57291666666666663</v>
      </c>
      <c r="J53" s="371">
        <f>J52/D52</f>
        <v>0.125</v>
      </c>
      <c r="K53" s="371">
        <f>K52/D52</f>
        <v>1.7361111111111112E-2</v>
      </c>
      <c r="L53" s="371">
        <f>L52/D52</f>
        <v>0.125</v>
      </c>
      <c r="M53" s="671">
        <f>M52/D52</f>
        <v>0.18402777777777779</v>
      </c>
      <c r="N53" s="671">
        <f>N52/D52</f>
        <v>5.2083333333333336E-2</v>
      </c>
      <c r="O53" s="672">
        <f>O52/D52</f>
        <v>0.13541666666666666</v>
      </c>
      <c r="P53" s="672">
        <f>P52/D52</f>
        <v>3.8194444444444448E-2</v>
      </c>
      <c r="Q53" s="65">
        <f>SUM(E53,O53,P53)</f>
        <v>0.99999999999999989</v>
      </c>
      <c r="R53" s="426">
        <f>1-Q53</f>
        <v>0</v>
      </c>
    </row>
    <row r="54" spans="1:18" ht="18" customHeight="1" x14ac:dyDescent="0.2">
      <c r="B54" s="72"/>
      <c r="C54" s="689"/>
      <c r="D54" s="690"/>
      <c r="E54" s="679"/>
      <c r="F54" s="390">
        <f>F52/E52</f>
        <v>0.18487394957983194</v>
      </c>
      <c r="G54" s="390">
        <f>G52/E52</f>
        <v>0.32773109243697479</v>
      </c>
      <c r="H54" s="390">
        <f>H52/E52</f>
        <v>5.8823529411764705E-2</v>
      </c>
      <c r="I54" s="390">
        <f>I52/E52</f>
        <v>0.69327731092436973</v>
      </c>
      <c r="J54" s="390">
        <f>J52/E52</f>
        <v>0.15126050420168066</v>
      </c>
      <c r="K54" s="390">
        <f>K52/E52</f>
        <v>2.100840336134454E-2</v>
      </c>
      <c r="L54" s="390">
        <f>L52/E52</f>
        <v>0.15126050420168066</v>
      </c>
      <c r="M54" s="730">
        <f>M52/E52</f>
        <v>0.22268907563025211</v>
      </c>
      <c r="N54" s="730">
        <f>N52/E52</f>
        <v>6.3025210084033612E-2</v>
      </c>
      <c r="O54" s="680"/>
      <c r="P54" s="680"/>
      <c r="R54" s="426"/>
    </row>
    <row r="55" spans="1:18" ht="18" customHeight="1" x14ac:dyDescent="0.2">
      <c r="B55" s="72"/>
      <c r="C55" s="691" t="s">
        <v>316</v>
      </c>
      <c r="D55" s="733">
        <f>D40+D43+D46+D49</f>
        <v>136</v>
      </c>
      <c r="E55" s="563">
        <f>E40+E43+E46+E49</f>
        <v>126</v>
      </c>
      <c r="F55" s="401">
        <f t="shared" ref="F55:N55" si="40">F40+F43+F46+F49</f>
        <v>22</v>
      </c>
      <c r="G55" s="401">
        <f t="shared" si="40"/>
        <v>44</v>
      </c>
      <c r="H55" s="401">
        <f>H40+H43+H46+H49</f>
        <v>6</v>
      </c>
      <c r="I55" s="401">
        <f t="shared" si="40"/>
        <v>97</v>
      </c>
      <c r="J55" s="401">
        <f t="shared" si="40"/>
        <v>24</v>
      </c>
      <c r="K55" s="401">
        <f t="shared" si="40"/>
        <v>3</v>
      </c>
      <c r="L55" s="401">
        <f t="shared" si="40"/>
        <v>30</v>
      </c>
      <c r="M55" s="401">
        <f t="shared" si="40"/>
        <v>27</v>
      </c>
      <c r="N55" s="549">
        <f t="shared" si="40"/>
        <v>9</v>
      </c>
      <c r="O55" s="578">
        <f>O40+O43+O46+O49</f>
        <v>10</v>
      </c>
      <c r="P55" s="565">
        <f>P40+P43+P46+P49</f>
        <v>0</v>
      </c>
      <c r="Q55" s="12">
        <f>SUM(E55,O55,P55)</f>
        <v>136</v>
      </c>
      <c r="R55" s="426">
        <f>Q55-D55</f>
        <v>0</v>
      </c>
    </row>
    <row r="56" spans="1:18" ht="18" customHeight="1" x14ac:dyDescent="0.2">
      <c r="B56" s="72"/>
      <c r="C56" s="687" t="s">
        <v>318</v>
      </c>
      <c r="D56" s="692"/>
      <c r="E56" s="670">
        <f>E55/D55</f>
        <v>0.92647058823529416</v>
      </c>
      <c r="F56" s="371">
        <f>F55/D55</f>
        <v>0.16176470588235295</v>
      </c>
      <c r="G56" s="371">
        <f>G55/D55</f>
        <v>0.3235294117647059</v>
      </c>
      <c r="H56" s="371">
        <f>H55/D55</f>
        <v>4.4117647058823532E-2</v>
      </c>
      <c r="I56" s="371">
        <f>I55/D55</f>
        <v>0.71323529411764708</v>
      </c>
      <c r="J56" s="371">
        <f>J55/D55</f>
        <v>0.17647058823529413</v>
      </c>
      <c r="K56" s="371">
        <f>K55/D55</f>
        <v>2.2058823529411766E-2</v>
      </c>
      <c r="L56" s="371">
        <f>L55/D55</f>
        <v>0.22058823529411764</v>
      </c>
      <c r="M56" s="371">
        <f>M55/D55</f>
        <v>0.19852941176470587</v>
      </c>
      <c r="N56" s="671">
        <f>N55/D55</f>
        <v>6.6176470588235295E-2</v>
      </c>
      <c r="O56" s="672">
        <f>O55/D55</f>
        <v>7.3529411764705885E-2</v>
      </c>
      <c r="P56" s="672">
        <f>P55/D55</f>
        <v>0</v>
      </c>
      <c r="Q56" s="65">
        <f>SUM(E56,O56,P56)</f>
        <v>1</v>
      </c>
      <c r="R56" s="426">
        <f>1-Q56</f>
        <v>0</v>
      </c>
    </row>
    <row r="57" spans="1:18" ht="18" customHeight="1" thickBot="1" x14ac:dyDescent="0.25">
      <c r="B57" s="105"/>
      <c r="C57" s="689"/>
      <c r="D57" s="690"/>
      <c r="E57" s="693"/>
      <c r="F57" s="415">
        <f>F55/E55</f>
        <v>0.17460317460317459</v>
      </c>
      <c r="G57" s="415">
        <f>G55/E55</f>
        <v>0.34920634920634919</v>
      </c>
      <c r="H57" s="415">
        <f>H55/E55</f>
        <v>4.7619047619047616E-2</v>
      </c>
      <c r="I57" s="415">
        <f>I55/E55</f>
        <v>0.76984126984126988</v>
      </c>
      <c r="J57" s="415">
        <f>J55/E55</f>
        <v>0.19047619047619047</v>
      </c>
      <c r="K57" s="415">
        <f>K55/E55</f>
        <v>2.3809523809523808E-2</v>
      </c>
      <c r="L57" s="415">
        <f>L55/E55</f>
        <v>0.23809523809523808</v>
      </c>
      <c r="M57" s="415">
        <f>M55/E55</f>
        <v>0.21428571428571427</v>
      </c>
      <c r="N57" s="694">
        <f>N55/E55</f>
        <v>7.1428571428571425E-2</v>
      </c>
      <c r="O57" s="695"/>
      <c r="P57" s="695"/>
      <c r="R57" s="426"/>
    </row>
    <row r="58" spans="1:18" ht="15" customHeight="1" x14ac:dyDescent="0.2">
      <c r="B58" s="696" t="s">
        <v>446</v>
      </c>
      <c r="C58" s="696"/>
      <c r="D58" s="696"/>
      <c r="E58" s="697"/>
      <c r="F58" s="697"/>
      <c r="G58" s="697"/>
      <c r="H58" s="697"/>
      <c r="I58" s="697"/>
      <c r="J58" s="697"/>
      <c r="K58" s="697"/>
      <c r="L58" s="697"/>
      <c r="M58" s="697"/>
      <c r="N58" s="697"/>
      <c r="O58" s="697"/>
      <c r="P58" s="734"/>
    </row>
    <row r="59" spans="1:18" x14ac:dyDescent="0.2">
      <c r="B59" s="417"/>
      <c r="C59" s="418"/>
    </row>
    <row r="60" spans="1:18" x14ac:dyDescent="0.2">
      <c r="B60" s="12" t="s">
        <v>357</v>
      </c>
      <c r="D60" s="419">
        <f>SUM(D34:D51)</f>
        <v>401</v>
      </c>
      <c r="E60" s="12">
        <f>E34+E37+E40+E43+E46+E49</f>
        <v>315</v>
      </c>
      <c r="F60" s="12">
        <f t="shared" ref="F60:O60" si="41">F34+F37+F40+F43+F46+F49</f>
        <v>66</v>
      </c>
      <c r="G60" s="12">
        <f t="shared" si="41"/>
        <v>100</v>
      </c>
      <c r="H60" s="12">
        <f t="shared" si="41"/>
        <v>16</v>
      </c>
      <c r="I60" s="12">
        <f t="shared" si="41"/>
        <v>215</v>
      </c>
      <c r="J60" s="12">
        <f t="shared" si="41"/>
        <v>43</v>
      </c>
      <c r="K60" s="12">
        <f t="shared" si="41"/>
        <v>9</v>
      </c>
      <c r="L60" s="12">
        <f t="shared" si="41"/>
        <v>50</v>
      </c>
      <c r="M60" s="12">
        <f t="shared" si="41"/>
        <v>69</v>
      </c>
      <c r="N60" s="12">
        <f t="shared" si="41"/>
        <v>19</v>
      </c>
      <c r="O60" s="12">
        <f t="shared" si="41"/>
        <v>63</v>
      </c>
      <c r="P60" s="12">
        <f>P34+P37+P40+P43+P46+P49</f>
        <v>23</v>
      </c>
    </row>
    <row r="61" spans="1:18" s="65" customFormat="1" x14ac:dyDescent="0.2">
      <c r="A61" s="421"/>
      <c r="B61" s="65" t="s">
        <v>358</v>
      </c>
      <c r="E61" s="113">
        <f>E60/D60</f>
        <v>0.78553615960099754</v>
      </c>
      <c r="F61" s="65">
        <f>F60/D60</f>
        <v>0.16458852867830423</v>
      </c>
      <c r="G61" s="65">
        <f>G60/D60</f>
        <v>0.24937655860349128</v>
      </c>
      <c r="H61" s="65">
        <f>H60/D60</f>
        <v>3.9900249376558602E-2</v>
      </c>
      <c r="I61" s="65">
        <f>I60/D60</f>
        <v>0.53615960099750626</v>
      </c>
      <c r="J61" s="65">
        <f>J60/D60</f>
        <v>0.10723192019950124</v>
      </c>
      <c r="K61" s="65">
        <f>K60/D60</f>
        <v>2.2443890274314215E-2</v>
      </c>
      <c r="L61" s="65">
        <f>L60/D60</f>
        <v>0.12468827930174564</v>
      </c>
      <c r="M61" s="65">
        <f>M60/D60</f>
        <v>0.17206982543640897</v>
      </c>
      <c r="N61" s="65">
        <f>N60/D60</f>
        <v>4.738154613466334E-2</v>
      </c>
      <c r="O61" s="65">
        <f>O60/D60</f>
        <v>0.15710723192019951</v>
      </c>
      <c r="P61" s="65">
        <f>P60/D60</f>
        <v>5.7356608478802994E-2</v>
      </c>
    </row>
    <row r="62" spans="1:18" s="65" customFormat="1" x14ac:dyDescent="0.2">
      <c r="A62" s="421"/>
      <c r="B62" s="65" t="s">
        <v>430</v>
      </c>
      <c r="F62" s="113">
        <f>F60/E60</f>
        <v>0.20952380952380953</v>
      </c>
      <c r="G62" s="113">
        <f>G60/E60</f>
        <v>0.31746031746031744</v>
      </c>
      <c r="H62" s="113">
        <f>H60/E60</f>
        <v>5.0793650793650794E-2</v>
      </c>
      <c r="I62" s="113">
        <f>I60/E60</f>
        <v>0.68253968253968256</v>
      </c>
      <c r="J62" s="113">
        <f>J60/E60</f>
        <v>0.13650793650793649</v>
      </c>
      <c r="K62" s="113">
        <f>K60/E60</f>
        <v>2.8571428571428571E-2</v>
      </c>
      <c r="L62" s="113">
        <f>L60/E60</f>
        <v>0.15873015873015872</v>
      </c>
      <c r="M62" s="113">
        <f>M60/E60</f>
        <v>0.21904761904761905</v>
      </c>
      <c r="N62" s="113">
        <f>N60/E60</f>
        <v>6.0317460317460318E-2</v>
      </c>
      <c r="O62" s="113"/>
      <c r="P62" s="113"/>
    </row>
    <row r="63" spans="1:18" x14ac:dyDescent="0.2">
      <c r="C63" s="342"/>
      <c r="D63" s="342"/>
      <c r="F63" s="65"/>
      <c r="G63" s="65"/>
      <c r="H63" s="65"/>
      <c r="I63" s="65"/>
      <c r="J63" s="65"/>
      <c r="K63" s="65"/>
      <c r="L63" s="65"/>
      <c r="M63" s="65"/>
      <c r="N63" s="65"/>
      <c r="O63" s="65"/>
      <c r="P63" s="65"/>
    </row>
    <row r="64" spans="1:18" x14ac:dyDescent="0.2">
      <c r="B64" s="12" t="s">
        <v>267</v>
      </c>
      <c r="D64" s="12">
        <f>D52+D49+D34</f>
        <v>401</v>
      </c>
      <c r="E64" s="12">
        <f t="shared" ref="E64:O64" si="42">E52+E49+E34</f>
        <v>315</v>
      </c>
      <c r="F64" s="12">
        <f t="shared" si="42"/>
        <v>66</v>
      </c>
      <c r="G64" s="12">
        <f t="shared" si="42"/>
        <v>100</v>
      </c>
      <c r="H64" s="12">
        <f t="shared" si="42"/>
        <v>16</v>
      </c>
      <c r="I64" s="12">
        <f t="shared" si="42"/>
        <v>215</v>
      </c>
      <c r="J64" s="12">
        <f t="shared" si="42"/>
        <v>43</v>
      </c>
      <c r="K64" s="12">
        <f t="shared" si="42"/>
        <v>9</v>
      </c>
      <c r="L64" s="12">
        <f t="shared" si="42"/>
        <v>50</v>
      </c>
      <c r="M64" s="12">
        <f t="shared" si="42"/>
        <v>69</v>
      </c>
      <c r="N64" s="12">
        <f t="shared" si="42"/>
        <v>19</v>
      </c>
      <c r="O64" s="12">
        <f t="shared" si="42"/>
        <v>63</v>
      </c>
      <c r="P64" s="12">
        <f>P52+P49+P34</f>
        <v>23</v>
      </c>
    </row>
    <row r="65" spans="2:16" ht="12.75" customHeight="1" x14ac:dyDescent="0.2">
      <c r="B65" s="12"/>
      <c r="D65" s="12">
        <f>D55+D37+D34</f>
        <v>401</v>
      </c>
      <c r="E65" s="12">
        <f t="shared" ref="E65:O65" si="43">E55+E37+E34</f>
        <v>315</v>
      </c>
      <c r="F65" s="12">
        <f t="shared" si="43"/>
        <v>66</v>
      </c>
      <c r="G65" s="12">
        <f t="shared" si="43"/>
        <v>100</v>
      </c>
      <c r="H65" s="12">
        <f t="shared" si="43"/>
        <v>16</v>
      </c>
      <c r="I65" s="12">
        <f t="shared" si="43"/>
        <v>215</v>
      </c>
      <c r="J65" s="12">
        <f t="shared" si="43"/>
        <v>43</v>
      </c>
      <c r="K65" s="12">
        <f t="shared" si="43"/>
        <v>9</v>
      </c>
      <c r="L65" s="12">
        <f t="shared" si="43"/>
        <v>50</v>
      </c>
      <c r="M65" s="12">
        <f t="shared" si="43"/>
        <v>69</v>
      </c>
      <c r="N65" s="12">
        <f t="shared" si="43"/>
        <v>19</v>
      </c>
      <c r="O65" s="12">
        <f t="shared" si="43"/>
        <v>63</v>
      </c>
      <c r="P65" s="12">
        <f>P55+P37+P34</f>
        <v>23</v>
      </c>
    </row>
    <row r="66" spans="2:16" x14ac:dyDescent="0.2">
      <c r="B66" s="12"/>
      <c r="F66" s="112"/>
      <c r="G66" s="112"/>
      <c r="H66" s="112"/>
      <c r="I66" s="112"/>
      <c r="J66" s="112"/>
      <c r="K66" s="112"/>
      <c r="L66" s="112"/>
      <c r="M66" s="112"/>
      <c r="N66" s="112"/>
      <c r="O66" s="112"/>
      <c r="P66" s="112"/>
    </row>
    <row r="67" spans="2:16" x14ac:dyDescent="0.2">
      <c r="B67" s="426" t="s">
        <v>268</v>
      </c>
      <c r="C67" s="342"/>
      <c r="D67" s="426">
        <f>D60-D13</f>
        <v>0</v>
      </c>
      <c r="E67" s="426">
        <f t="shared" ref="E67:P69" si="44">E60-E13</f>
        <v>0</v>
      </c>
      <c r="F67" s="426">
        <f t="shared" si="44"/>
        <v>0</v>
      </c>
      <c r="G67" s="426">
        <f t="shared" si="44"/>
        <v>0</v>
      </c>
      <c r="H67" s="426">
        <f t="shared" si="44"/>
        <v>0</v>
      </c>
      <c r="I67" s="426">
        <f t="shared" si="44"/>
        <v>0</v>
      </c>
      <c r="J67" s="426">
        <f t="shared" si="44"/>
        <v>0</v>
      </c>
      <c r="K67" s="426">
        <f t="shared" si="44"/>
        <v>0</v>
      </c>
      <c r="L67" s="426">
        <f t="shared" si="44"/>
        <v>0</v>
      </c>
      <c r="M67" s="426">
        <f t="shared" si="44"/>
        <v>0</v>
      </c>
      <c r="N67" s="426">
        <f t="shared" si="44"/>
        <v>0</v>
      </c>
      <c r="O67" s="426">
        <f t="shared" si="44"/>
        <v>0</v>
      </c>
      <c r="P67" s="426">
        <f>P60-P13</f>
        <v>0</v>
      </c>
    </row>
    <row r="68" spans="2:16" x14ac:dyDescent="0.2">
      <c r="C68" s="342"/>
      <c r="D68" s="426"/>
      <c r="E68" s="426">
        <f>E61-E14</f>
        <v>0</v>
      </c>
      <c r="F68" s="426">
        <f t="shared" si="44"/>
        <v>0</v>
      </c>
      <c r="G68" s="426">
        <f t="shared" si="44"/>
        <v>0</v>
      </c>
      <c r="H68" s="426">
        <f t="shared" si="44"/>
        <v>0</v>
      </c>
      <c r="I68" s="426">
        <f t="shared" si="44"/>
        <v>0</v>
      </c>
      <c r="J68" s="426">
        <f t="shared" si="44"/>
        <v>0</v>
      </c>
      <c r="K68" s="426">
        <f t="shared" si="44"/>
        <v>0</v>
      </c>
      <c r="L68" s="426">
        <f t="shared" si="44"/>
        <v>0</v>
      </c>
      <c r="M68" s="426">
        <f t="shared" si="44"/>
        <v>0</v>
      </c>
      <c r="N68" s="426">
        <f t="shared" si="44"/>
        <v>0</v>
      </c>
      <c r="O68" s="426">
        <f t="shared" si="44"/>
        <v>0</v>
      </c>
      <c r="P68" s="426">
        <f t="shared" si="44"/>
        <v>0</v>
      </c>
    </row>
    <row r="69" spans="2:16" x14ac:dyDescent="0.2">
      <c r="C69" s="342"/>
      <c r="D69" s="426"/>
      <c r="E69" s="426"/>
      <c r="F69" s="426">
        <f t="shared" si="44"/>
        <v>0</v>
      </c>
      <c r="G69" s="426">
        <f t="shared" si="44"/>
        <v>0</v>
      </c>
      <c r="H69" s="426">
        <f t="shared" si="44"/>
        <v>0</v>
      </c>
      <c r="I69" s="426">
        <f t="shared" si="44"/>
        <v>0</v>
      </c>
      <c r="J69" s="426">
        <f t="shared" si="44"/>
        <v>0</v>
      </c>
      <c r="K69" s="426">
        <f t="shared" si="44"/>
        <v>0</v>
      </c>
      <c r="L69" s="426">
        <f t="shared" si="44"/>
        <v>0</v>
      </c>
      <c r="M69" s="426">
        <f t="shared" si="44"/>
        <v>0</v>
      </c>
      <c r="N69" s="426">
        <f t="shared" si="44"/>
        <v>0</v>
      </c>
      <c r="O69" s="426"/>
      <c r="P69" s="426"/>
    </row>
    <row r="70" spans="2:16" x14ac:dyDescent="0.2">
      <c r="C70" s="342"/>
      <c r="D70" s="426"/>
      <c r="E70" s="426"/>
      <c r="F70" s="426"/>
      <c r="G70" s="426"/>
      <c r="H70" s="426"/>
      <c r="I70" s="426"/>
      <c r="J70" s="426"/>
      <c r="K70" s="426"/>
      <c r="L70" s="426"/>
      <c r="M70" s="426"/>
      <c r="N70" s="426"/>
      <c r="O70" s="426"/>
      <c r="P70" s="426"/>
    </row>
    <row r="71" spans="2:16" x14ac:dyDescent="0.2">
      <c r="C71" s="342"/>
      <c r="D71" s="426">
        <f>D64-D60</f>
        <v>0</v>
      </c>
      <c r="E71" s="426">
        <f t="shared" ref="E71:P71" si="45">E64-E60</f>
        <v>0</v>
      </c>
      <c r="F71" s="426">
        <f t="shared" si="45"/>
        <v>0</v>
      </c>
      <c r="G71" s="426">
        <f t="shared" si="45"/>
        <v>0</v>
      </c>
      <c r="H71" s="426">
        <f t="shared" si="45"/>
        <v>0</v>
      </c>
      <c r="I71" s="426">
        <f t="shared" si="45"/>
        <v>0</v>
      </c>
      <c r="J71" s="426">
        <f t="shared" si="45"/>
        <v>0</v>
      </c>
      <c r="K71" s="426">
        <f t="shared" si="45"/>
        <v>0</v>
      </c>
      <c r="L71" s="426">
        <f t="shared" si="45"/>
        <v>0</v>
      </c>
      <c r="M71" s="426">
        <f t="shared" si="45"/>
        <v>0</v>
      </c>
      <c r="N71" s="426">
        <f t="shared" si="45"/>
        <v>0</v>
      </c>
      <c r="O71" s="426">
        <f t="shared" si="45"/>
        <v>0</v>
      </c>
      <c r="P71" s="426">
        <f t="shared" si="45"/>
        <v>0</v>
      </c>
    </row>
    <row r="72" spans="2:16" x14ac:dyDescent="0.2">
      <c r="C72" s="342"/>
      <c r="D72" s="426">
        <f>D65-D60</f>
        <v>0</v>
      </c>
      <c r="E72" s="426">
        <f t="shared" ref="E72:P72" si="46">E65-E60</f>
        <v>0</v>
      </c>
      <c r="F72" s="426">
        <f t="shared" si="46"/>
        <v>0</v>
      </c>
      <c r="G72" s="426">
        <f t="shared" si="46"/>
        <v>0</v>
      </c>
      <c r="H72" s="426">
        <f t="shared" si="46"/>
        <v>0</v>
      </c>
      <c r="I72" s="426">
        <f t="shared" si="46"/>
        <v>0</v>
      </c>
      <c r="J72" s="426">
        <f t="shared" si="46"/>
        <v>0</v>
      </c>
      <c r="K72" s="426">
        <f t="shared" si="46"/>
        <v>0</v>
      </c>
      <c r="L72" s="426">
        <f t="shared" si="46"/>
        <v>0</v>
      </c>
      <c r="M72" s="426">
        <f t="shared" si="46"/>
        <v>0</v>
      </c>
      <c r="N72" s="426">
        <f t="shared" si="46"/>
        <v>0</v>
      </c>
      <c r="O72" s="426">
        <f t="shared" si="46"/>
        <v>0</v>
      </c>
      <c r="P72" s="426">
        <f t="shared" si="46"/>
        <v>0</v>
      </c>
    </row>
    <row r="73" spans="2:16" x14ac:dyDescent="0.2">
      <c r="C73" s="342"/>
      <c r="D73" s="342"/>
    </row>
    <row r="74" spans="2:16" x14ac:dyDescent="0.2">
      <c r="C74" s="342"/>
      <c r="D74" s="342"/>
    </row>
    <row r="75" spans="2:16" x14ac:dyDescent="0.2">
      <c r="C75" s="342"/>
      <c r="D75" s="342"/>
    </row>
    <row r="76" spans="2:16" x14ac:dyDescent="0.2">
      <c r="C76" s="342"/>
      <c r="D76" s="342"/>
    </row>
    <row r="77" spans="2:16" x14ac:dyDescent="0.2">
      <c r="C77" s="342"/>
      <c r="D77" s="342"/>
    </row>
    <row r="78" spans="2:16" x14ac:dyDescent="0.2">
      <c r="C78" s="342"/>
      <c r="D78" s="342"/>
    </row>
    <row r="79" spans="2:16" x14ac:dyDescent="0.2">
      <c r="C79" s="342"/>
      <c r="D79" s="342"/>
    </row>
    <row r="80" spans="2:16" x14ac:dyDescent="0.2">
      <c r="C80" s="342"/>
      <c r="D80" s="342"/>
    </row>
    <row r="81" spans="1:4" x14ac:dyDescent="0.2">
      <c r="C81" s="342"/>
      <c r="D81" s="342"/>
    </row>
    <row r="82" spans="1:4" x14ac:dyDescent="0.2">
      <c r="C82" s="342"/>
      <c r="D82" s="342"/>
    </row>
    <row r="83" spans="1:4" x14ac:dyDescent="0.2">
      <c r="C83" s="342"/>
      <c r="D83" s="342"/>
    </row>
    <row r="84" spans="1:4" x14ac:dyDescent="0.2">
      <c r="C84" s="342"/>
      <c r="D84" s="342"/>
    </row>
    <row r="85" spans="1:4" x14ac:dyDescent="0.2">
      <c r="C85" s="342"/>
      <c r="D85" s="342"/>
    </row>
    <row r="86" spans="1:4" x14ac:dyDescent="0.2">
      <c r="C86" s="342"/>
      <c r="D86" s="342"/>
    </row>
    <row r="87" spans="1:4" x14ac:dyDescent="0.2">
      <c r="C87" s="342"/>
      <c r="D87" s="342"/>
    </row>
    <row r="88" spans="1:4" x14ac:dyDescent="0.2">
      <c r="C88" s="342"/>
      <c r="D88" s="342"/>
    </row>
    <row r="89" spans="1:4" x14ac:dyDescent="0.2">
      <c r="C89" s="342"/>
      <c r="D89" s="342"/>
    </row>
    <row r="90" spans="1:4" x14ac:dyDescent="0.2">
      <c r="C90" s="342"/>
      <c r="D90" s="342"/>
    </row>
    <row r="91" spans="1:4" x14ac:dyDescent="0.2">
      <c r="C91" s="342"/>
      <c r="D91" s="342"/>
    </row>
    <row r="92" spans="1:4" x14ac:dyDescent="0.2">
      <c r="C92" s="342"/>
      <c r="D92" s="342"/>
    </row>
    <row r="93" spans="1:4" x14ac:dyDescent="0.2">
      <c r="A93" s="12"/>
      <c r="B93" s="12"/>
      <c r="C93" s="342"/>
      <c r="D93" s="342"/>
    </row>
    <row r="94" spans="1:4" x14ac:dyDescent="0.2">
      <c r="A94" s="12" t="e">
        <f>SUM(#REF!)</f>
        <v>#REF!</v>
      </c>
      <c r="B94" s="12" t="e">
        <f>SUM(#REF!)</f>
        <v>#REF!</v>
      </c>
      <c r="C94" s="342"/>
      <c r="D94" s="342"/>
    </row>
  </sheetData>
  <mergeCells count="30">
    <mergeCell ref="B58:O58"/>
    <mergeCell ref="C28:C30"/>
    <mergeCell ref="C31:C33"/>
    <mergeCell ref="B34:B57"/>
    <mergeCell ref="C34:C36"/>
    <mergeCell ref="C37:C39"/>
    <mergeCell ref="C40:C42"/>
    <mergeCell ref="C43:C45"/>
    <mergeCell ref="C46:C48"/>
    <mergeCell ref="C49:C51"/>
    <mergeCell ref="K10:K12"/>
    <mergeCell ref="L10:L12"/>
    <mergeCell ref="M10:M12"/>
    <mergeCell ref="N10:N12"/>
    <mergeCell ref="B13:C15"/>
    <mergeCell ref="B16:B33"/>
    <mergeCell ref="C16:C18"/>
    <mergeCell ref="C19:C21"/>
    <mergeCell ref="C22:C24"/>
    <mergeCell ref="C25:C27"/>
    <mergeCell ref="B9:C12"/>
    <mergeCell ref="D9:D12"/>
    <mergeCell ref="E9:E12"/>
    <mergeCell ref="O9:O12"/>
    <mergeCell ref="P9:P12"/>
    <mergeCell ref="F10:F12"/>
    <mergeCell ref="G10:G12"/>
    <mergeCell ref="H10:H12"/>
    <mergeCell ref="I10:I12"/>
    <mergeCell ref="J10:J12"/>
  </mergeCells>
  <phoneticPr fontId="3"/>
  <printOptions horizontalCentered="1"/>
  <pageMargins left="0.6692913385826772" right="0.51181102362204722" top="0.59055118110236227" bottom="0.59055118110236227" header="0.39370078740157483" footer="0.39370078740157483"/>
  <pageSetup paperSize="9" scale="6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95DE3-551E-4A8B-8BFD-DE2836B62F2A}">
  <sheetPr>
    <tabColor rgb="FF92D050"/>
  </sheetPr>
  <dimension ref="B2:H25"/>
  <sheetViews>
    <sheetView view="pageBreakPreview" zoomScaleNormal="100" zoomScaleSheetLayoutView="100" workbookViewId="0"/>
  </sheetViews>
  <sheetFormatPr defaultColWidth="9" defaultRowHeight="13.2" x14ac:dyDescent="0.2"/>
  <cols>
    <col min="1" max="1" width="9" style="736"/>
    <col min="2" max="2" width="7.33203125" style="736" customWidth="1"/>
    <col min="3" max="3" width="18.33203125" style="736" customWidth="1"/>
    <col min="4" max="5" width="23.6640625" style="736" customWidth="1"/>
    <col min="6" max="7" width="23.6640625" style="737" customWidth="1"/>
    <col min="8" max="16384" width="9" style="736"/>
  </cols>
  <sheetData>
    <row r="2" spans="2:7" ht="14.4" x14ac:dyDescent="0.2">
      <c r="B2" s="735" t="s">
        <v>447</v>
      </c>
    </row>
    <row r="4" spans="2:7" ht="13.8" thickBot="1" x14ac:dyDescent="0.25">
      <c r="B4" s="738"/>
      <c r="C4" s="738"/>
      <c r="D4" s="738"/>
      <c r="E4" s="738"/>
      <c r="F4" s="739"/>
      <c r="G4" s="739" t="s">
        <v>448</v>
      </c>
    </row>
    <row r="5" spans="2:7" ht="21" customHeight="1" x14ac:dyDescent="0.2">
      <c r="B5" s="740"/>
      <c r="C5" s="740"/>
      <c r="D5" s="741" t="s">
        <v>324</v>
      </c>
      <c r="E5" s="742" t="s">
        <v>449</v>
      </c>
      <c r="F5" s="743"/>
      <c r="G5" s="744"/>
    </row>
    <row r="6" spans="2:7" ht="30" customHeight="1" x14ac:dyDescent="0.2">
      <c r="B6" s="740"/>
      <c r="C6" s="740"/>
      <c r="D6" s="741"/>
      <c r="E6" s="745"/>
      <c r="F6" s="746" t="s">
        <v>382</v>
      </c>
      <c r="G6" s="747" t="s">
        <v>383</v>
      </c>
    </row>
    <row r="7" spans="2:7" ht="42" customHeight="1" thickBot="1" x14ac:dyDescent="0.25">
      <c r="B7" s="748" t="s">
        <v>301</v>
      </c>
      <c r="C7" s="748"/>
      <c r="D7" s="749">
        <f>SUM(D8:D13)</f>
        <v>401</v>
      </c>
      <c r="E7" s="750">
        <f>SUM(E8:E13)</f>
        <v>2607</v>
      </c>
      <c r="F7" s="751">
        <f>SUM(F8:F13)</f>
        <v>860</v>
      </c>
      <c r="G7" s="752">
        <f>SUM(G8:G13)</f>
        <v>1722</v>
      </c>
    </row>
    <row r="8" spans="2:7" ht="42" customHeight="1" thickTop="1" x14ac:dyDescent="0.2">
      <c r="B8" s="753" t="s">
        <v>384</v>
      </c>
      <c r="C8" s="754" t="s">
        <v>303</v>
      </c>
      <c r="D8" s="755">
        <v>45</v>
      </c>
      <c r="E8" s="756">
        <v>8</v>
      </c>
      <c r="F8" s="757">
        <v>8</v>
      </c>
      <c r="G8" s="758">
        <v>0</v>
      </c>
    </row>
    <row r="9" spans="2:7" ht="42" customHeight="1" x14ac:dyDescent="0.2">
      <c r="B9" s="759"/>
      <c r="C9" s="760" t="s">
        <v>304</v>
      </c>
      <c r="D9" s="761">
        <v>75</v>
      </c>
      <c r="E9" s="762">
        <v>244</v>
      </c>
      <c r="F9" s="763">
        <v>72</v>
      </c>
      <c r="G9" s="764">
        <v>172</v>
      </c>
    </row>
    <row r="10" spans="2:7" ht="42" customHeight="1" x14ac:dyDescent="0.2">
      <c r="B10" s="759"/>
      <c r="C10" s="765" t="s">
        <v>385</v>
      </c>
      <c r="D10" s="761">
        <v>24</v>
      </c>
      <c r="E10" s="762">
        <v>28</v>
      </c>
      <c r="F10" s="763">
        <v>21</v>
      </c>
      <c r="G10" s="764">
        <v>7</v>
      </c>
    </row>
    <row r="11" spans="2:7" ht="42" customHeight="1" x14ac:dyDescent="0.2">
      <c r="B11" s="759"/>
      <c r="C11" s="765" t="s">
        <v>306</v>
      </c>
      <c r="D11" s="761">
        <v>90</v>
      </c>
      <c r="E11" s="762">
        <v>323</v>
      </c>
      <c r="F11" s="763">
        <v>74</v>
      </c>
      <c r="G11" s="764">
        <v>249</v>
      </c>
    </row>
    <row r="12" spans="2:7" ht="42" customHeight="1" x14ac:dyDescent="0.2">
      <c r="B12" s="759"/>
      <c r="C12" s="760" t="s">
        <v>307</v>
      </c>
      <c r="D12" s="761">
        <v>8</v>
      </c>
      <c r="E12" s="762">
        <v>97</v>
      </c>
      <c r="F12" s="763">
        <v>22</v>
      </c>
      <c r="G12" s="764">
        <v>75</v>
      </c>
    </row>
    <row r="13" spans="2:7" ht="42" customHeight="1" thickBot="1" x14ac:dyDescent="0.25">
      <c r="B13" s="766"/>
      <c r="C13" s="767" t="s">
        <v>308</v>
      </c>
      <c r="D13" s="749">
        <v>159</v>
      </c>
      <c r="E13" s="750">
        <v>1907</v>
      </c>
      <c r="F13" s="751">
        <v>663</v>
      </c>
      <c r="G13" s="752">
        <v>1219</v>
      </c>
    </row>
    <row r="14" spans="2:7" ht="42" customHeight="1" thickTop="1" x14ac:dyDescent="0.2">
      <c r="B14" s="759" t="s">
        <v>355</v>
      </c>
      <c r="C14" s="768" t="s">
        <v>386</v>
      </c>
      <c r="D14" s="769">
        <v>87</v>
      </c>
      <c r="E14" s="770">
        <v>52</v>
      </c>
      <c r="F14" s="771">
        <v>15</v>
      </c>
      <c r="G14" s="772">
        <v>33</v>
      </c>
    </row>
    <row r="15" spans="2:7" ht="42" customHeight="1" x14ac:dyDescent="0.2">
      <c r="B15" s="759"/>
      <c r="C15" s="760" t="s">
        <v>387</v>
      </c>
      <c r="D15" s="761">
        <v>178</v>
      </c>
      <c r="E15" s="762">
        <v>372</v>
      </c>
      <c r="F15" s="763">
        <v>88</v>
      </c>
      <c r="G15" s="764">
        <v>284</v>
      </c>
    </row>
    <row r="16" spans="2:7" ht="42" customHeight="1" x14ac:dyDescent="0.2">
      <c r="B16" s="759"/>
      <c r="C16" s="760" t="s">
        <v>388</v>
      </c>
      <c r="D16" s="761">
        <v>53</v>
      </c>
      <c r="E16" s="762">
        <v>116</v>
      </c>
      <c r="F16" s="763">
        <v>32</v>
      </c>
      <c r="G16" s="764">
        <v>84</v>
      </c>
    </row>
    <row r="17" spans="2:8" ht="42" customHeight="1" x14ac:dyDescent="0.2">
      <c r="B17" s="759"/>
      <c r="C17" s="760" t="s">
        <v>389</v>
      </c>
      <c r="D17" s="761">
        <v>26</v>
      </c>
      <c r="E17" s="762">
        <v>84</v>
      </c>
      <c r="F17" s="763">
        <v>14</v>
      </c>
      <c r="G17" s="764">
        <v>49</v>
      </c>
    </row>
    <row r="18" spans="2:8" ht="42" customHeight="1" x14ac:dyDescent="0.2">
      <c r="B18" s="759"/>
      <c r="C18" s="760" t="s">
        <v>390</v>
      </c>
      <c r="D18" s="761">
        <v>31</v>
      </c>
      <c r="E18" s="762">
        <v>383</v>
      </c>
      <c r="F18" s="763">
        <v>84</v>
      </c>
      <c r="G18" s="764">
        <v>299</v>
      </c>
    </row>
    <row r="19" spans="2:8" ht="42" customHeight="1" thickBot="1" x14ac:dyDescent="0.25">
      <c r="B19" s="759"/>
      <c r="C19" s="767" t="s">
        <v>391</v>
      </c>
      <c r="D19" s="749">
        <v>26</v>
      </c>
      <c r="E19" s="773">
        <v>1600</v>
      </c>
      <c r="F19" s="774">
        <v>627</v>
      </c>
      <c r="G19" s="775">
        <v>973</v>
      </c>
    </row>
    <row r="20" spans="2:8" ht="42" customHeight="1" thickTop="1" x14ac:dyDescent="0.2">
      <c r="B20" s="759"/>
      <c r="C20" s="776" t="s">
        <v>392</v>
      </c>
      <c r="D20" s="761">
        <f t="shared" ref="D20:G21" si="0">D15+D16+D17+D18</f>
        <v>288</v>
      </c>
      <c r="E20" s="762">
        <f>E15+E16+E17+E18</f>
        <v>955</v>
      </c>
      <c r="F20" s="777">
        <f t="shared" si="0"/>
        <v>218</v>
      </c>
      <c r="G20" s="778">
        <f t="shared" si="0"/>
        <v>716</v>
      </c>
    </row>
    <row r="21" spans="2:8" ht="42" customHeight="1" thickBot="1" x14ac:dyDescent="0.25">
      <c r="B21" s="779"/>
      <c r="C21" s="780" t="s">
        <v>393</v>
      </c>
      <c r="D21" s="761">
        <f t="shared" si="0"/>
        <v>136</v>
      </c>
      <c r="E21" s="781">
        <f>E16+E17+E18+E19</f>
        <v>2183</v>
      </c>
      <c r="F21" s="782">
        <f t="shared" si="0"/>
        <v>757</v>
      </c>
      <c r="G21" s="783">
        <f t="shared" si="0"/>
        <v>1405</v>
      </c>
    </row>
    <row r="23" spans="2:8" x14ac:dyDescent="0.2">
      <c r="B23" s="784" t="s">
        <v>357</v>
      </c>
      <c r="D23" s="785">
        <f>SUM(D14:D19)</f>
        <v>401</v>
      </c>
      <c r="E23" s="785">
        <f>SUM(E14:E19)</f>
        <v>2607</v>
      </c>
      <c r="F23" s="785">
        <f t="shared" ref="F23:G23" si="1">SUM(F14:F19)</f>
        <v>860</v>
      </c>
      <c r="G23" s="785">
        <f t="shared" si="1"/>
        <v>1722</v>
      </c>
      <c r="H23" s="785"/>
    </row>
    <row r="24" spans="2:8" x14ac:dyDescent="0.2">
      <c r="B24" s="736" t="s">
        <v>267</v>
      </c>
      <c r="D24" s="785">
        <f>D20+D19+D14</f>
        <v>401</v>
      </c>
      <c r="E24" s="785">
        <f>E20+E19+E14</f>
        <v>2607</v>
      </c>
      <c r="F24" s="785">
        <f t="shared" ref="F24:G24" si="2">F20+F19+F14</f>
        <v>860</v>
      </c>
      <c r="G24" s="785">
        <f t="shared" si="2"/>
        <v>1722</v>
      </c>
    </row>
    <row r="25" spans="2:8" x14ac:dyDescent="0.2">
      <c r="D25" s="785">
        <f>D21+D15+D14</f>
        <v>401</v>
      </c>
      <c r="E25" s="785">
        <f>E21+E15+E14</f>
        <v>2607</v>
      </c>
      <c r="F25" s="785">
        <f>F21+F15+F14</f>
        <v>860</v>
      </c>
      <c r="G25" s="785">
        <f t="shared" ref="G25" si="3">G21+G15+G14</f>
        <v>1722</v>
      </c>
    </row>
  </sheetData>
  <mergeCells count="6">
    <mergeCell ref="B5:C6"/>
    <mergeCell ref="D5:D6"/>
    <mergeCell ref="E5:E6"/>
    <mergeCell ref="B7:C7"/>
    <mergeCell ref="B8:B13"/>
    <mergeCell ref="B14:B21"/>
  </mergeCells>
  <phoneticPr fontId="3"/>
  <pageMargins left="1.05" right="0.7" top="0.75" bottom="0.75" header="0.3" footer="0.3"/>
  <pageSetup paperSize="9" scale="7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37B99-5A8E-44B3-9603-35E449D5EFA1}">
  <sheetPr>
    <tabColor rgb="FF92D050"/>
    <pageSetUpPr fitToPage="1"/>
  </sheetPr>
  <dimension ref="A2:AK82"/>
  <sheetViews>
    <sheetView view="pageBreakPreview" topLeftCell="A26" zoomScale="80" zoomScaleNormal="100" zoomScaleSheetLayoutView="80" workbookViewId="0"/>
  </sheetViews>
  <sheetFormatPr defaultColWidth="9" defaultRowHeight="14.4" x14ac:dyDescent="0.2"/>
  <cols>
    <col min="1" max="1" width="8.6640625" style="342" customWidth="1"/>
    <col min="2" max="2" width="4.6640625" style="342" customWidth="1"/>
    <col min="3" max="3" width="16.88671875" style="11" customWidth="1"/>
    <col min="4" max="4" width="10.33203125" style="12" customWidth="1"/>
    <col min="5" max="5" width="12.33203125" style="12" hidden="1" customWidth="1"/>
    <col min="6" max="17" width="9.33203125" style="12" customWidth="1"/>
    <col min="18" max="18" width="9.33203125" style="12" hidden="1" customWidth="1"/>
    <col min="19" max="19" width="6.44140625" style="12" customWidth="1"/>
    <col min="20" max="20" width="9.33203125" style="12" customWidth="1"/>
    <col min="21" max="21" width="11.44140625" style="12" customWidth="1"/>
    <col min="22" max="32" width="4.6640625" style="12" customWidth="1"/>
    <col min="33" max="16384" width="9" style="12"/>
  </cols>
  <sheetData>
    <row r="2" spans="1:37" x14ac:dyDescent="0.2">
      <c r="B2" s="11" t="s">
        <v>450</v>
      </c>
    </row>
    <row r="3" spans="1:37" x14ac:dyDescent="0.2">
      <c r="B3" s="12"/>
      <c r="K3" s="14" t="s">
        <v>451</v>
      </c>
    </row>
    <row r="4" spans="1:37" x14ac:dyDescent="0.2">
      <c r="B4" s="12"/>
      <c r="F4" s="14"/>
      <c r="J4" s="14"/>
      <c r="K4" s="14" t="s">
        <v>344</v>
      </c>
      <c r="N4" s="14"/>
    </row>
    <row r="5" spans="1:37" x14ac:dyDescent="0.2">
      <c r="B5" s="12"/>
      <c r="F5" s="14"/>
      <c r="J5" s="14"/>
      <c r="N5" s="14"/>
    </row>
    <row r="6" spans="1:37" x14ac:dyDescent="0.2">
      <c r="B6" s="12"/>
    </row>
    <row r="7" spans="1:37" ht="15" thickBot="1" x14ac:dyDescent="0.25">
      <c r="B7" s="12"/>
      <c r="I7" s="13"/>
      <c r="M7" s="13"/>
      <c r="Q7" s="13" t="s">
        <v>415</v>
      </c>
    </row>
    <row r="8" spans="1:37" ht="21.75" customHeight="1" thickBot="1" x14ac:dyDescent="0.25">
      <c r="B8" s="121"/>
      <c r="C8" s="122"/>
      <c r="D8" s="352" t="s">
        <v>324</v>
      </c>
      <c r="E8" s="786" t="s">
        <v>452</v>
      </c>
      <c r="F8" s="630" t="s">
        <v>453</v>
      </c>
      <c r="G8" s="701"/>
      <c r="H8" s="701"/>
      <c r="I8" s="701"/>
      <c r="J8" s="787"/>
      <c r="K8" s="787"/>
      <c r="L8" s="787"/>
      <c r="M8" s="787"/>
      <c r="N8" s="787"/>
      <c r="O8" s="787"/>
      <c r="P8" s="787"/>
      <c r="Q8" s="788"/>
      <c r="R8" s="789" t="s">
        <v>454</v>
      </c>
    </row>
    <row r="9" spans="1:37" ht="21.75" customHeight="1" x14ac:dyDescent="0.2">
      <c r="B9" s="131"/>
      <c r="C9" s="132"/>
      <c r="D9" s="428"/>
      <c r="E9" s="790"/>
      <c r="F9" s="791"/>
      <c r="G9" s="791"/>
      <c r="H9" s="792" t="s">
        <v>455</v>
      </c>
      <c r="I9" s="793" t="s">
        <v>367</v>
      </c>
      <c r="J9" s="630" t="s">
        <v>456</v>
      </c>
      <c r="K9" s="701"/>
      <c r="L9" s="701"/>
      <c r="M9" s="794"/>
      <c r="N9" s="701" t="s">
        <v>457</v>
      </c>
      <c r="O9" s="701"/>
      <c r="P9" s="701"/>
      <c r="Q9" s="631"/>
      <c r="R9" s="795"/>
    </row>
    <row r="10" spans="1:37" s="11" customFormat="1" ht="15" customHeight="1" x14ac:dyDescent="0.2">
      <c r="A10" s="796"/>
      <c r="B10" s="131"/>
      <c r="C10" s="132"/>
      <c r="D10" s="353"/>
      <c r="E10" s="797"/>
      <c r="F10" s="798"/>
      <c r="G10" s="799"/>
      <c r="H10" s="792"/>
      <c r="I10" s="800"/>
      <c r="J10" s="801"/>
      <c r="K10" s="802"/>
      <c r="L10" s="803" t="s">
        <v>455</v>
      </c>
      <c r="M10" s="804" t="s">
        <v>367</v>
      </c>
      <c r="N10" s="805"/>
      <c r="O10" s="802"/>
      <c r="P10" s="803" t="s">
        <v>455</v>
      </c>
      <c r="Q10" s="806" t="s">
        <v>367</v>
      </c>
      <c r="R10" s="807" t="s">
        <v>324</v>
      </c>
    </row>
    <row r="11" spans="1:37" s="11" customFormat="1" ht="15" customHeight="1" x14ac:dyDescent="0.2">
      <c r="A11" s="796"/>
      <c r="B11" s="131"/>
      <c r="C11" s="132"/>
      <c r="D11" s="353"/>
      <c r="E11" s="797"/>
      <c r="F11" s="808" t="s">
        <v>458</v>
      </c>
      <c r="G11" s="278" t="s">
        <v>459</v>
      </c>
      <c r="H11" s="792"/>
      <c r="I11" s="800"/>
      <c r="J11" s="809" t="s">
        <v>458</v>
      </c>
      <c r="K11" s="278" t="s">
        <v>459</v>
      </c>
      <c r="L11" s="810"/>
      <c r="M11" s="811"/>
      <c r="N11" s="812" t="s">
        <v>458</v>
      </c>
      <c r="O11" s="278" t="s">
        <v>459</v>
      </c>
      <c r="P11" s="810"/>
      <c r="Q11" s="813"/>
      <c r="R11" s="790"/>
    </row>
    <row r="12" spans="1:37" s="11" customFormat="1" ht="10.5" customHeight="1" x14ac:dyDescent="0.2">
      <c r="A12" s="796"/>
      <c r="B12" s="131"/>
      <c r="C12" s="132"/>
      <c r="D12" s="353"/>
      <c r="E12" s="797"/>
      <c r="F12" s="808"/>
      <c r="G12" s="184"/>
      <c r="H12" s="792"/>
      <c r="I12" s="800"/>
      <c r="J12" s="809"/>
      <c r="K12" s="184"/>
      <c r="L12" s="810"/>
      <c r="M12" s="811"/>
      <c r="N12" s="812"/>
      <c r="O12" s="184"/>
      <c r="P12" s="810"/>
      <c r="Q12" s="813"/>
      <c r="R12" s="790"/>
    </row>
    <row r="13" spans="1:37" s="11" customFormat="1" ht="37.5" customHeight="1" x14ac:dyDescent="0.2">
      <c r="A13" s="796"/>
      <c r="B13" s="190"/>
      <c r="C13" s="191"/>
      <c r="D13" s="358"/>
      <c r="E13" s="814"/>
      <c r="F13" s="815"/>
      <c r="G13" s="201"/>
      <c r="H13" s="816"/>
      <c r="I13" s="817"/>
      <c r="J13" s="818"/>
      <c r="K13" s="201"/>
      <c r="L13" s="819"/>
      <c r="M13" s="820"/>
      <c r="N13" s="821"/>
      <c r="O13" s="201"/>
      <c r="P13" s="819"/>
      <c r="Q13" s="822"/>
      <c r="R13" s="823"/>
      <c r="T13" s="119" t="s">
        <v>460</v>
      </c>
      <c r="U13" s="424" t="s">
        <v>398</v>
      </c>
    </row>
    <row r="14" spans="1:37" ht="25.2" customHeight="1" x14ac:dyDescent="0.2">
      <c r="A14" s="12"/>
      <c r="B14" s="46" t="s">
        <v>301</v>
      </c>
      <c r="C14" s="824"/>
      <c r="D14" s="825">
        <v>401</v>
      </c>
      <c r="E14" s="826">
        <f>E16+E18+E20+E22+E24+E26</f>
        <v>2335</v>
      </c>
      <c r="F14" s="576">
        <f t="shared" ref="F14:H14" si="0">F16+F18+F20+F22+F24+F26</f>
        <v>89</v>
      </c>
      <c r="G14" s="553">
        <f t="shared" si="0"/>
        <v>211</v>
      </c>
      <c r="H14" s="401">
        <f t="shared" si="0"/>
        <v>188</v>
      </c>
      <c r="I14" s="553">
        <f>I16+I18+I20+I22+I24+I26</f>
        <v>124</v>
      </c>
      <c r="J14" s="576">
        <f t="shared" ref="J14:L14" si="1">J16+J18+J20+J22+J24+J26</f>
        <v>55</v>
      </c>
      <c r="K14" s="553">
        <f t="shared" si="1"/>
        <v>43</v>
      </c>
      <c r="L14" s="401">
        <f t="shared" si="1"/>
        <v>198</v>
      </c>
      <c r="M14" s="554">
        <f>M16+M18+M20+M22+M24+M26</f>
        <v>148</v>
      </c>
      <c r="N14" s="554">
        <f t="shared" ref="N14:P14" si="2">N16+N18+N20+N22+N24+N26</f>
        <v>84</v>
      </c>
      <c r="O14" s="553">
        <f t="shared" si="2"/>
        <v>168</v>
      </c>
      <c r="P14" s="401">
        <f t="shared" si="2"/>
        <v>190</v>
      </c>
      <c r="Q14" s="616">
        <f>Q16+Q18+Q20+Q22+Q24+Q26</f>
        <v>127</v>
      </c>
      <c r="R14" s="564">
        <f>D14</f>
        <v>401</v>
      </c>
      <c r="T14" s="12">
        <f t="shared" ref="T14:T43" si="3">J14+L14+M14</f>
        <v>401</v>
      </c>
      <c r="U14" s="426">
        <f>T14-D14</f>
        <v>0</v>
      </c>
    </row>
    <row r="15" spans="1:37" ht="25.2" customHeight="1" thickBot="1" x14ac:dyDescent="0.25">
      <c r="A15" s="12"/>
      <c r="B15" s="827"/>
      <c r="C15" s="828"/>
      <c r="D15" s="435"/>
      <c r="E15" s="829"/>
      <c r="F15" s="830">
        <f>F14/D14</f>
        <v>0.22194513715710723</v>
      </c>
      <c r="G15" s="671"/>
      <c r="H15" s="371">
        <f>H14/D14</f>
        <v>0.46882793017456359</v>
      </c>
      <c r="I15" s="619">
        <f>I14/D14</f>
        <v>0.30922693266832918</v>
      </c>
      <c r="J15" s="830">
        <f>J14/D14</f>
        <v>0.13715710723192021</v>
      </c>
      <c r="K15" s="671"/>
      <c r="L15" s="371">
        <f>L14/D14</f>
        <v>0.49376558603491272</v>
      </c>
      <c r="M15" s="618">
        <f>M14/D14</f>
        <v>0.36907730673316708</v>
      </c>
      <c r="N15" s="831">
        <f>N14/D14</f>
        <v>0.20947630922693267</v>
      </c>
      <c r="O15" s="671"/>
      <c r="P15" s="371">
        <f>P14/D14</f>
        <v>0.47381546134663344</v>
      </c>
      <c r="Q15" s="832">
        <f>Q14/D14</f>
        <v>0.3167082294264339</v>
      </c>
      <c r="R15" s="833"/>
      <c r="T15" s="65">
        <f t="shared" si="3"/>
        <v>1</v>
      </c>
      <c r="U15" s="426">
        <f>1-T15</f>
        <v>0</v>
      </c>
      <c r="AK15" s="834"/>
    </row>
    <row r="16" spans="1:37" ht="25.2" customHeight="1" thickTop="1" thickBot="1" x14ac:dyDescent="0.25">
      <c r="A16" s="12"/>
      <c r="B16" s="66" t="s">
        <v>302</v>
      </c>
      <c r="C16" s="380" t="s">
        <v>303</v>
      </c>
      <c r="D16" s="436">
        <v>45</v>
      </c>
      <c r="E16" s="835">
        <v>9</v>
      </c>
      <c r="F16" s="570">
        <v>3</v>
      </c>
      <c r="G16" s="605">
        <f>K16+O16</f>
        <v>1</v>
      </c>
      <c r="H16" s="384">
        <v>8</v>
      </c>
      <c r="I16" s="553">
        <f>D16-F16-H16</f>
        <v>34</v>
      </c>
      <c r="J16" s="570">
        <v>2</v>
      </c>
      <c r="K16" s="605">
        <v>0</v>
      </c>
      <c r="L16" s="384">
        <v>8</v>
      </c>
      <c r="M16" s="554">
        <f>D16-J16-L16</f>
        <v>35</v>
      </c>
      <c r="N16" s="606">
        <v>3</v>
      </c>
      <c r="O16" s="605">
        <v>1</v>
      </c>
      <c r="P16" s="384">
        <v>8</v>
      </c>
      <c r="Q16" s="609">
        <f>D16-N16-P16</f>
        <v>34</v>
      </c>
      <c r="R16" s="382">
        <f>D16</f>
        <v>45</v>
      </c>
      <c r="T16" s="12">
        <f t="shared" si="3"/>
        <v>45</v>
      </c>
      <c r="U16" s="426">
        <f>T16-D16</f>
        <v>0</v>
      </c>
    </row>
    <row r="17" spans="1:21" ht="25.2" customHeight="1" thickTop="1" thickBot="1" x14ac:dyDescent="0.25">
      <c r="A17" s="12"/>
      <c r="B17" s="836"/>
      <c r="C17" s="827"/>
      <c r="D17" s="437"/>
      <c r="E17" s="837"/>
      <c r="F17" s="838">
        <f>F16/D16</f>
        <v>6.6666666666666666E-2</v>
      </c>
      <c r="G17" s="75"/>
      <c r="H17" s="611">
        <f>H16/D16</f>
        <v>0.17777777777777778</v>
      </c>
      <c r="I17" s="612">
        <f>I16/D16</f>
        <v>0.75555555555555554</v>
      </c>
      <c r="J17" s="839">
        <f>J16/D16</f>
        <v>4.4444444444444446E-2</v>
      </c>
      <c r="K17" s="840"/>
      <c r="L17" s="599">
        <f>L16/D16</f>
        <v>0.17777777777777778</v>
      </c>
      <c r="M17" s="601">
        <f>M16/D16</f>
        <v>0.77777777777777779</v>
      </c>
      <c r="N17" s="601">
        <f>N16/D16</f>
        <v>6.6666666666666666E-2</v>
      </c>
      <c r="O17" s="840"/>
      <c r="P17" s="599">
        <f>P16/D16</f>
        <v>0.17777777777777778</v>
      </c>
      <c r="Q17" s="602">
        <f>Q16/D16</f>
        <v>0.75555555555555554</v>
      </c>
      <c r="R17" s="382">
        <f t="shared" ref="R17:R39" si="4">D17</f>
        <v>0</v>
      </c>
      <c r="T17" s="65">
        <f t="shared" si="3"/>
        <v>1</v>
      </c>
      <c r="U17" s="426">
        <f>1-T17</f>
        <v>0</v>
      </c>
    </row>
    <row r="18" spans="1:21" ht="25.2" customHeight="1" thickTop="1" thickBot="1" x14ac:dyDescent="0.25">
      <c r="A18" s="12"/>
      <c r="B18" s="836"/>
      <c r="C18" s="82" t="s">
        <v>304</v>
      </c>
      <c r="D18" s="440">
        <v>75</v>
      </c>
      <c r="E18" s="841">
        <v>436</v>
      </c>
      <c r="F18" s="576">
        <v>19</v>
      </c>
      <c r="G18" s="553">
        <f t="shared" ref="G18" si="5">K18+O18</f>
        <v>36</v>
      </c>
      <c r="H18" s="394">
        <v>36</v>
      </c>
      <c r="I18" s="553">
        <f t="shared" ref="I18" si="6">D18-F18-H18</f>
        <v>20</v>
      </c>
      <c r="J18" s="563">
        <v>13</v>
      </c>
      <c r="K18" s="549">
        <v>16</v>
      </c>
      <c r="L18" s="401">
        <v>36</v>
      </c>
      <c r="M18" s="550">
        <f t="shared" ref="M18" si="7">D18-J18-L18</f>
        <v>26</v>
      </c>
      <c r="N18" s="550">
        <v>17</v>
      </c>
      <c r="O18" s="549">
        <v>20</v>
      </c>
      <c r="P18" s="401">
        <v>37</v>
      </c>
      <c r="Q18" s="609">
        <f>D18-N18-P18</f>
        <v>21</v>
      </c>
      <c r="R18" s="382">
        <f t="shared" si="4"/>
        <v>75</v>
      </c>
      <c r="T18" s="12">
        <f t="shared" si="3"/>
        <v>75</v>
      </c>
      <c r="U18" s="426">
        <f>T18-D18</f>
        <v>0</v>
      </c>
    </row>
    <row r="19" spans="1:21" ht="25.2" customHeight="1" thickTop="1" thickBot="1" x14ac:dyDescent="0.25">
      <c r="A19" s="12"/>
      <c r="B19" s="836"/>
      <c r="C19" s="88"/>
      <c r="D19" s="441"/>
      <c r="E19" s="837"/>
      <c r="F19" s="838">
        <f t="shared" ref="F19" si="8">F18/D18</f>
        <v>0.25333333333333335</v>
      </c>
      <c r="G19" s="75"/>
      <c r="H19" s="611">
        <f t="shared" ref="H19" si="9">H18/D18</f>
        <v>0.48</v>
      </c>
      <c r="I19" s="612">
        <f t="shared" ref="I19" si="10">I18/D18</f>
        <v>0.26666666666666666</v>
      </c>
      <c r="J19" s="839">
        <f>J18/D18</f>
        <v>0.17333333333333334</v>
      </c>
      <c r="K19" s="840"/>
      <c r="L19" s="599">
        <f>L18/D18</f>
        <v>0.48</v>
      </c>
      <c r="M19" s="601">
        <f t="shared" ref="M19" si="11">M18/D18</f>
        <v>0.34666666666666668</v>
      </c>
      <c r="N19" s="601">
        <f>N18/D18</f>
        <v>0.22666666666666666</v>
      </c>
      <c r="O19" s="840"/>
      <c r="P19" s="599">
        <f>P18/D18</f>
        <v>0.49333333333333335</v>
      </c>
      <c r="Q19" s="602">
        <f>Q18/D18</f>
        <v>0.28000000000000003</v>
      </c>
      <c r="R19" s="382">
        <f t="shared" si="4"/>
        <v>0</v>
      </c>
      <c r="T19" s="65">
        <f t="shared" si="3"/>
        <v>1</v>
      </c>
      <c r="U19" s="426">
        <f>1-T19</f>
        <v>0</v>
      </c>
    </row>
    <row r="20" spans="1:21" ht="25.2" customHeight="1" thickTop="1" thickBot="1" x14ac:dyDescent="0.25">
      <c r="A20" s="12"/>
      <c r="B20" s="836"/>
      <c r="C20" s="82" t="s">
        <v>305</v>
      </c>
      <c r="D20" s="440">
        <v>24</v>
      </c>
      <c r="E20" s="841">
        <v>113</v>
      </c>
      <c r="F20" s="576">
        <v>4</v>
      </c>
      <c r="G20" s="553">
        <f t="shared" ref="G20" si="12">K20+O20</f>
        <v>3</v>
      </c>
      <c r="H20" s="394">
        <v>12</v>
      </c>
      <c r="I20" s="553">
        <f t="shared" ref="I20" si="13">D20-F20-H20</f>
        <v>8</v>
      </c>
      <c r="J20" s="563">
        <v>3</v>
      </c>
      <c r="K20" s="549">
        <v>1</v>
      </c>
      <c r="L20" s="401">
        <v>11</v>
      </c>
      <c r="M20" s="550">
        <f t="shared" ref="M20" si="14">D20-J20-L20</f>
        <v>10</v>
      </c>
      <c r="N20" s="550">
        <v>4</v>
      </c>
      <c r="O20" s="549">
        <v>2</v>
      </c>
      <c r="P20" s="401">
        <v>12</v>
      </c>
      <c r="Q20" s="609">
        <f t="shared" ref="Q20" si="15">D20-N20-P20</f>
        <v>8</v>
      </c>
      <c r="R20" s="382">
        <f t="shared" si="4"/>
        <v>24</v>
      </c>
      <c r="T20" s="12">
        <f t="shared" si="3"/>
        <v>24</v>
      </c>
      <c r="U20" s="426">
        <f>T20-D20</f>
        <v>0</v>
      </c>
    </row>
    <row r="21" spans="1:21" ht="25.2" customHeight="1" thickTop="1" thickBot="1" x14ac:dyDescent="0.25">
      <c r="A21" s="12"/>
      <c r="B21" s="836"/>
      <c r="C21" s="88"/>
      <c r="D21" s="441"/>
      <c r="E21" s="837"/>
      <c r="F21" s="838">
        <f t="shared" ref="F21" si="16">F20/D20</f>
        <v>0.16666666666666666</v>
      </c>
      <c r="G21" s="75"/>
      <c r="H21" s="611">
        <f t="shared" ref="H21" si="17">H20/D20</f>
        <v>0.5</v>
      </c>
      <c r="I21" s="612">
        <f t="shared" ref="I21" si="18">I20/D20</f>
        <v>0.33333333333333331</v>
      </c>
      <c r="J21" s="839">
        <f>J20/D20</f>
        <v>0.125</v>
      </c>
      <c r="K21" s="840"/>
      <c r="L21" s="599">
        <f>L20/D20</f>
        <v>0.45833333333333331</v>
      </c>
      <c r="M21" s="601">
        <f t="shared" ref="M21" si="19">M20/D20</f>
        <v>0.41666666666666669</v>
      </c>
      <c r="N21" s="601">
        <f t="shared" ref="N21" si="20">N20/D20</f>
        <v>0.16666666666666666</v>
      </c>
      <c r="O21" s="840"/>
      <c r="P21" s="599">
        <f t="shared" ref="P21" si="21">P20/D20</f>
        <v>0.5</v>
      </c>
      <c r="Q21" s="602">
        <f t="shared" ref="Q21" si="22">Q20/D20</f>
        <v>0.33333333333333331</v>
      </c>
      <c r="R21" s="382">
        <f t="shared" si="4"/>
        <v>0</v>
      </c>
      <c r="T21" s="65">
        <f t="shared" si="3"/>
        <v>1</v>
      </c>
      <c r="U21" s="426">
        <f>1-T21</f>
        <v>0</v>
      </c>
    </row>
    <row r="22" spans="1:21" ht="25.2" customHeight="1" thickTop="1" thickBot="1" x14ac:dyDescent="0.25">
      <c r="A22" s="12"/>
      <c r="B22" s="836"/>
      <c r="C22" s="87" t="s">
        <v>306</v>
      </c>
      <c r="D22" s="440">
        <v>90</v>
      </c>
      <c r="E22" s="841">
        <v>407</v>
      </c>
      <c r="F22" s="576">
        <v>17</v>
      </c>
      <c r="G22" s="553">
        <f t="shared" ref="G22" si="23">K22+O22</f>
        <v>18</v>
      </c>
      <c r="H22" s="394">
        <v>48</v>
      </c>
      <c r="I22" s="553">
        <f t="shared" ref="I22" si="24">D22-F22-H22</f>
        <v>25</v>
      </c>
      <c r="J22" s="563">
        <v>11</v>
      </c>
      <c r="K22" s="549">
        <v>3</v>
      </c>
      <c r="L22" s="401">
        <v>50</v>
      </c>
      <c r="M22" s="550">
        <f t="shared" ref="M22" si="25">D22-J22-L22</f>
        <v>29</v>
      </c>
      <c r="N22" s="550">
        <v>17</v>
      </c>
      <c r="O22" s="549">
        <v>15</v>
      </c>
      <c r="P22" s="401">
        <v>47</v>
      </c>
      <c r="Q22" s="609">
        <f t="shared" ref="Q22" si="26">D22-N22-P22</f>
        <v>26</v>
      </c>
      <c r="R22" s="382">
        <f t="shared" si="4"/>
        <v>90</v>
      </c>
      <c r="T22" s="12">
        <f t="shared" si="3"/>
        <v>90</v>
      </c>
      <c r="U22" s="426">
        <f>T22-D22</f>
        <v>0</v>
      </c>
    </row>
    <row r="23" spans="1:21" ht="25.2" customHeight="1" thickTop="1" thickBot="1" x14ac:dyDescent="0.25">
      <c r="A23" s="12"/>
      <c r="B23" s="836"/>
      <c r="C23" s="827"/>
      <c r="D23" s="441"/>
      <c r="E23" s="837"/>
      <c r="F23" s="838">
        <f t="shared" ref="F23" si="27">F22/D22</f>
        <v>0.18888888888888888</v>
      </c>
      <c r="G23" s="75"/>
      <c r="H23" s="611">
        <f t="shared" ref="H23" si="28">H22/D22</f>
        <v>0.53333333333333333</v>
      </c>
      <c r="I23" s="612">
        <f t="shared" ref="I23" si="29">I22/D22</f>
        <v>0.27777777777777779</v>
      </c>
      <c r="J23" s="839">
        <f>J22/D22</f>
        <v>0.12222222222222222</v>
      </c>
      <c r="K23" s="840"/>
      <c r="L23" s="599">
        <f>L22/D22</f>
        <v>0.55555555555555558</v>
      </c>
      <c r="M23" s="601">
        <f t="shared" ref="M23" si="30">M22/D22</f>
        <v>0.32222222222222224</v>
      </c>
      <c r="N23" s="601">
        <f t="shared" ref="N23" si="31">N22/D22</f>
        <v>0.18888888888888888</v>
      </c>
      <c r="O23" s="840"/>
      <c r="P23" s="599">
        <f t="shared" ref="P23" si="32">P22/D22</f>
        <v>0.52222222222222225</v>
      </c>
      <c r="Q23" s="602">
        <f t="shared" ref="Q23" si="33">Q22/D22</f>
        <v>0.28888888888888886</v>
      </c>
      <c r="R23" s="382">
        <f t="shared" si="4"/>
        <v>0</v>
      </c>
      <c r="T23" s="65">
        <f t="shared" si="3"/>
        <v>1</v>
      </c>
      <c r="U23" s="426">
        <f>1-T23</f>
        <v>0</v>
      </c>
    </row>
    <row r="24" spans="1:21" ht="25.2" customHeight="1" thickTop="1" thickBot="1" x14ac:dyDescent="0.25">
      <c r="A24" s="12"/>
      <c r="B24" s="836"/>
      <c r="C24" s="82" t="s">
        <v>307</v>
      </c>
      <c r="D24" s="440">
        <v>8</v>
      </c>
      <c r="E24" s="841">
        <v>72</v>
      </c>
      <c r="F24" s="576">
        <v>3</v>
      </c>
      <c r="G24" s="553">
        <f t="shared" ref="G24" si="34">K24+O24</f>
        <v>36</v>
      </c>
      <c r="H24" s="394">
        <v>4</v>
      </c>
      <c r="I24" s="553">
        <f t="shared" ref="I24" si="35">D24-F24-H24</f>
        <v>1</v>
      </c>
      <c r="J24" s="842">
        <v>2</v>
      </c>
      <c r="K24" s="843">
        <v>0</v>
      </c>
      <c r="L24" s="844">
        <v>4</v>
      </c>
      <c r="M24" s="845">
        <f>D24-J24-L24</f>
        <v>2</v>
      </c>
      <c r="N24" s="550">
        <v>3</v>
      </c>
      <c r="O24" s="843">
        <v>36</v>
      </c>
      <c r="P24" s="401">
        <v>4</v>
      </c>
      <c r="Q24" s="609">
        <f t="shared" ref="Q24" si="36">D24-N24-P24</f>
        <v>1</v>
      </c>
      <c r="R24" s="382">
        <f t="shared" si="4"/>
        <v>8</v>
      </c>
      <c r="T24" s="12">
        <f t="shared" si="3"/>
        <v>8</v>
      </c>
      <c r="U24" s="426">
        <f>T24-D24</f>
        <v>0</v>
      </c>
    </row>
    <row r="25" spans="1:21" ht="25.2" customHeight="1" thickTop="1" thickBot="1" x14ac:dyDescent="0.25">
      <c r="A25" s="12"/>
      <c r="B25" s="836"/>
      <c r="C25" s="827"/>
      <c r="D25" s="441"/>
      <c r="E25" s="837"/>
      <c r="F25" s="838">
        <f t="shared" ref="F25" si="37">F24/D24</f>
        <v>0.375</v>
      </c>
      <c r="G25" s="75"/>
      <c r="H25" s="611">
        <f t="shared" ref="H25" si="38">H24/D24</f>
        <v>0.5</v>
      </c>
      <c r="I25" s="612">
        <f t="shared" ref="I25" si="39">I24/D24</f>
        <v>0.125</v>
      </c>
      <c r="J25" s="839">
        <f>J24/D24</f>
        <v>0.25</v>
      </c>
      <c r="K25" s="840"/>
      <c r="L25" s="599">
        <f>L24/D24</f>
        <v>0.5</v>
      </c>
      <c r="M25" s="601">
        <f t="shared" ref="M25" si="40">M24/D24</f>
        <v>0.25</v>
      </c>
      <c r="N25" s="601">
        <f t="shared" ref="N25" si="41">N24/D24</f>
        <v>0.375</v>
      </c>
      <c r="O25" s="840"/>
      <c r="P25" s="599">
        <f t="shared" ref="P25" si="42">P24/D24</f>
        <v>0.5</v>
      </c>
      <c r="Q25" s="602">
        <f t="shared" ref="Q25" si="43">Q24/D24</f>
        <v>0.125</v>
      </c>
      <c r="R25" s="382">
        <f t="shared" si="4"/>
        <v>0</v>
      </c>
      <c r="T25" s="65">
        <f t="shared" si="3"/>
        <v>1</v>
      </c>
      <c r="U25" s="426">
        <f>1-T25</f>
        <v>0</v>
      </c>
    </row>
    <row r="26" spans="1:21" ht="25.2" customHeight="1" thickTop="1" thickBot="1" x14ac:dyDescent="0.25">
      <c r="A26" s="12"/>
      <c r="B26" s="836"/>
      <c r="C26" s="82" t="s">
        <v>308</v>
      </c>
      <c r="D26" s="440">
        <v>159</v>
      </c>
      <c r="E26" s="846">
        <v>1298</v>
      </c>
      <c r="F26" s="576">
        <v>43</v>
      </c>
      <c r="G26" s="553">
        <f t="shared" ref="G26" si="44">K26+O26</f>
        <v>117</v>
      </c>
      <c r="H26" s="394">
        <v>80</v>
      </c>
      <c r="I26" s="553">
        <f t="shared" ref="I26" si="45">D26-F26-H26</f>
        <v>36</v>
      </c>
      <c r="J26" s="563">
        <v>24</v>
      </c>
      <c r="K26" s="549">
        <v>23</v>
      </c>
      <c r="L26" s="401">
        <v>89</v>
      </c>
      <c r="M26" s="550">
        <f t="shared" ref="M26" si="46">D26-J26-L26</f>
        <v>46</v>
      </c>
      <c r="N26" s="550">
        <v>40</v>
      </c>
      <c r="O26" s="549">
        <v>94</v>
      </c>
      <c r="P26" s="401">
        <v>82</v>
      </c>
      <c r="Q26" s="609">
        <f t="shared" ref="Q26" si="47">D26-N26-P26</f>
        <v>37</v>
      </c>
      <c r="R26" s="382">
        <f t="shared" si="4"/>
        <v>159</v>
      </c>
      <c r="T26" s="12">
        <f t="shared" si="3"/>
        <v>159</v>
      </c>
      <c r="U26" s="426">
        <f>T26-D26</f>
        <v>0</v>
      </c>
    </row>
    <row r="27" spans="1:21" ht="25.2" customHeight="1" thickTop="1" thickBot="1" x14ac:dyDescent="0.25">
      <c r="A27" s="12"/>
      <c r="B27" s="836"/>
      <c r="C27" s="827"/>
      <c r="D27" s="437"/>
      <c r="E27" s="837"/>
      <c r="F27" s="839">
        <f t="shared" ref="F27" si="48">F26/D26</f>
        <v>0.27044025157232704</v>
      </c>
      <c r="G27" s="847"/>
      <c r="H27" s="599">
        <f t="shared" ref="H27" si="49">H26/D26</f>
        <v>0.50314465408805031</v>
      </c>
      <c r="I27" s="600">
        <f t="shared" ref="I27" si="50">I26/D26</f>
        <v>0.22641509433962265</v>
      </c>
      <c r="J27" s="839">
        <f>J26/D26</f>
        <v>0.15094339622641509</v>
      </c>
      <c r="K27" s="840"/>
      <c r="L27" s="599">
        <f>L26/D26</f>
        <v>0.55974842767295596</v>
      </c>
      <c r="M27" s="601">
        <f t="shared" ref="M27" si="51">M26/D26</f>
        <v>0.28930817610062892</v>
      </c>
      <c r="N27" s="618">
        <f>N26/D26</f>
        <v>0.25157232704402516</v>
      </c>
      <c r="O27" s="840"/>
      <c r="P27" s="618">
        <f>P26/D26</f>
        <v>0.51572327044025157</v>
      </c>
      <c r="Q27" s="832">
        <f t="shared" ref="Q27" si="52">Q26/D26</f>
        <v>0.23270440251572327</v>
      </c>
      <c r="R27" s="382">
        <f t="shared" si="4"/>
        <v>0</v>
      </c>
      <c r="T27" s="65">
        <f t="shared" si="3"/>
        <v>1</v>
      </c>
      <c r="U27" s="426">
        <f>1-T27</f>
        <v>0</v>
      </c>
    </row>
    <row r="28" spans="1:21" ht="25.2" customHeight="1" thickTop="1" thickBot="1" x14ac:dyDescent="0.25">
      <c r="A28" s="12"/>
      <c r="B28" s="66" t="s">
        <v>309</v>
      </c>
      <c r="C28" s="380" t="s">
        <v>310</v>
      </c>
      <c r="D28" s="436">
        <v>87</v>
      </c>
      <c r="E28" s="835">
        <v>76</v>
      </c>
      <c r="F28" s="570">
        <v>8</v>
      </c>
      <c r="G28" s="605">
        <f>K28+O28</f>
        <v>6</v>
      </c>
      <c r="H28" s="384">
        <v>38</v>
      </c>
      <c r="I28" s="605">
        <f>D28-F28-H28</f>
        <v>41</v>
      </c>
      <c r="J28" s="570">
        <v>3</v>
      </c>
      <c r="K28" s="605">
        <v>1</v>
      </c>
      <c r="L28" s="384">
        <v>35</v>
      </c>
      <c r="M28" s="606">
        <f>D28-J28-L28</f>
        <v>49</v>
      </c>
      <c r="N28" s="554">
        <v>7</v>
      </c>
      <c r="O28" s="605">
        <v>5</v>
      </c>
      <c r="P28" s="394">
        <v>39</v>
      </c>
      <c r="Q28" s="616">
        <f t="shared" ref="Q28" si="53">D28-N28-P28</f>
        <v>41</v>
      </c>
      <c r="R28" s="382">
        <f t="shared" si="4"/>
        <v>87</v>
      </c>
      <c r="T28" s="12">
        <f t="shared" si="3"/>
        <v>87</v>
      </c>
      <c r="U28" s="426">
        <f>T28-D28</f>
        <v>0</v>
      </c>
    </row>
    <row r="29" spans="1:21" ht="25.2" customHeight="1" thickTop="1" thickBot="1" x14ac:dyDescent="0.25">
      <c r="A29" s="12"/>
      <c r="B29" s="836"/>
      <c r="C29" s="88"/>
      <c r="D29" s="441"/>
      <c r="E29" s="848"/>
      <c r="F29" s="838">
        <f>F28/D28</f>
        <v>9.1954022988505746E-2</v>
      </c>
      <c r="G29" s="75"/>
      <c r="H29" s="611">
        <f>H28/D28</f>
        <v>0.43678160919540232</v>
      </c>
      <c r="I29" s="612">
        <f>I28/D28</f>
        <v>0.47126436781609193</v>
      </c>
      <c r="J29" s="839">
        <f>J28/D28</f>
        <v>3.4482758620689655E-2</v>
      </c>
      <c r="K29" s="840"/>
      <c r="L29" s="599">
        <f>L28/D28</f>
        <v>0.40229885057471265</v>
      </c>
      <c r="M29" s="601">
        <f t="shared" ref="M29" si="54">M28/D28</f>
        <v>0.56321839080459768</v>
      </c>
      <c r="N29" s="601">
        <f t="shared" ref="N29" si="55">N28/D28</f>
        <v>8.0459770114942528E-2</v>
      </c>
      <c r="O29" s="840"/>
      <c r="P29" s="599">
        <f t="shared" ref="P29" si="56">P28/D28</f>
        <v>0.44827586206896552</v>
      </c>
      <c r="Q29" s="602">
        <f t="shared" ref="Q29" si="57">Q28/D28</f>
        <v>0.47126436781609193</v>
      </c>
      <c r="R29" s="382">
        <f t="shared" si="4"/>
        <v>0</v>
      </c>
      <c r="T29" s="65">
        <f t="shared" si="3"/>
        <v>1</v>
      </c>
      <c r="U29" s="426">
        <f>1-T29</f>
        <v>0</v>
      </c>
    </row>
    <row r="30" spans="1:21" ht="25.2" customHeight="1" thickTop="1" thickBot="1" x14ac:dyDescent="0.25">
      <c r="A30" s="12"/>
      <c r="B30" s="836"/>
      <c r="C30" s="82" t="s">
        <v>311</v>
      </c>
      <c r="D30" s="444">
        <v>178</v>
      </c>
      <c r="E30" s="849">
        <v>232</v>
      </c>
      <c r="F30" s="576">
        <v>31</v>
      </c>
      <c r="G30" s="553">
        <f t="shared" ref="G30" si="58">K30+O30</f>
        <v>32</v>
      </c>
      <c r="H30" s="394">
        <v>87</v>
      </c>
      <c r="I30" s="553">
        <f t="shared" ref="I30" si="59">D30-F30-H30</f>
        <v>60</v>
      </c>
      <c r="J30" s="563">
        <v>21</v>
      </c>
      <c r="K30" s="549">
        <v>9</v>
      </c>
      <c r="L30" s="401">
        <v>86</v>
      </c>
      <c r="M30" s="550">
        <f t="shared" ref="M30" si="60">D30-J30-L30</f>
        <v>71</v>
      </c>
      <c r="N30" s="550">
        <v>30</v>
      </c>
      <c r="O30" s="549">
        <v>23</v>
      </c>
      <c r="P30" s="401">
        <v>87</v>
      </c>
      <c r="Q30" s="609">
        <f t="shared" ref="Q30" si="61">D30-N30-P30</f>
        <v>61</v>
      </c>
      <c r="R30" s="382">
        <f t="shared" si="4"/>
        <v>178</v>
      </c>
      <c r="T30" s="12">
        <f t="shared" si="3"/>
        <v>178</v>
      </c>
      <c r="U30" s="426">
        <f>T30-D30</f>
        <v>0</v>
      </c>
    </row>
    <row r="31" spans="1:21" ht="25.2" customHeight="1" thickTop="1" thickBot="1" x14ac:dyDescent="0.25">
      <c r="A31" s="12"/>
      <c r="B31" s="836"/>
      <c r="C31" s="88"/>
      <c r="D31" s="441"/>
      <c r="E31" s="848"/>
      <c r="F31" s="838">
        <f t="shared" ref="F31" si="62">F30/D30</f>
        <v>0.17415730337078653</v>
      </c>
      <c r="G31" s="75"/>
      <c r="H31" s="611">
        <f t="shared" ref="H31" si="63">H30/D30</f>
        <v>0.4887640449438202</v>
      </c>
      <c r="I31" s="612">
        <f t="shared" ref="I31" si="64">I30/D30</f>
        <v>0.33707865168539325</v>
      </c>
      <c r="J31" s="839">
        <f>J30/D30</f>
        <v>0.11797752808988764</v>
      </c>
      <c r="K31" s="840"/>
      <c r="L31" s="599">
        <f>L30/D30</f>
        <v>0.48314606741573035</v>
      </c>
      <c r="M31" s="601">
        <f t="shared" ref="M31" si="65">M30/D30</f>
        <v>0.398876404494382</v>
      </c>
      <c r="N31" s="601">
        <f t="shared" ref="N31" si="66">N30/D30</f>
        <v>0.16853932584269662</v>
      </c>
      <c r="O31" s="840"/>
      <c r="P31" s="599">
        <f t="shared" ref="P31" si="67">P30/D30</f>
        <v>0.4887640449438202</v>
      </c>
      <c r="Q31" s="602">
        <f t="shared" ref="Q31" si="68">Q30/D30</f>
        <v>0.34269662921348315</v>
      </c>
      <c r="R31" s="382">
        <f t="shared" si="4"/>
        <v>0</v>
      </c>
      <c r="T31" s="65">
        <f t="shared" si="3"/>
        <v>1</v>
      </c>
      <c r="U31" s="426">
        <f>1-T31</f>
        <v>0</v>
      </c>
    </row>
    <row r="32" spans="1:21" ht="25.2" customHeight="1" thickTop="1" thickBot="1" x14ac:dyDescent="0.25">
      <c r="A32" s="12"/>
      <c r="B32" s="836"/>
      <c r="C32" s="82" t="s">
        <v>312</v>
      </c>
      <c r="D32" s="437">
        <v>53</v>
      </c>
      <c r="E32" s="849">
        <v>212</v>
      </c>
      <c r="F32" s="576">
        <v>12</v>
      </c>
      <c r="G32" s="553">
        <f t="shared" ref="G32" si="69">K32+O32</f>
        <v>10</v>
      </c>
      <c r="H32" s="394">
        <v>28</v>
      </c>
      <c r="I32" s="553">
        <f t="shared" ref="I32" si="70">D32-F32-H32</f>
        <v>13</v>
      </c>
      <c r="J32" s="563">
        <v>5</v>
      </c>
      <c r="K32" s="549">
        <v>2</v>
      </c>
      <c r="L32" s="401">
        <v>31</v>
      </c>
      <c r="M32" s="550">
        <f t="shared" ref="M32" si="71">D32-J32-L32</f>
        <v>17</v>
      </c>
      <c r="N32" s="550">
        <v>11</v>
      </c>
      <c r="O32" s="549">
        <v>8</v>
      </c>
      <c r="P32" s="401">
        <v>27</v>
      </c>
      <c r="Q32" s="609">
        <f t="shared" ref="Q32" si="72">D32-N32-P32</f>
        <v>15</v>
      </c>
      <c r="R32" s="382">
        <f t="shared" si="4"/>
        <v>53</v>
      </c>
      <c r="T32" s="12">
        <f t="shared" si="3"/>
        <v>53</v>
      </c>
      <c r="U32" s="426">
        <f>T32-D32</f>
        <v>0</v>
      </c>
    </row>
    <row r="33" spans="1:21" ht="25.2" customHeight="1" thickTop="1" thickBot="1" x14ac:dyDescent="0.25">
      <c r="A33" s="12"/>
      <c r="B33" s="836"/>
      <c r="C33" s="88"/>
      <c r="D33" s="441"/>
      <c r="E33" s="848"/>
      <c r="F33" s="838">
        <f t="shared" ref="F33" si="73">F32/D32</f>
        <v>0.22641509433962265</v>
      </c>
      <c r="G33" s="75"/>
      <c r="H33" s="611">
        <f t="shared" ref="H33" si="74">H32/D32</f>
        <v>0.52830188679245282</v>
      </c>
      <c r="I33" s="612">
        <f t="shared" ref="I33" si="75">I32/D32</f>
        <v>0.24528301886792453</v>
      </c>
      <c r="J33" s="839">
        <f>J32/D32</f>
        <v>9.4339622641509441E-2</v>
      </c>
      <c r="K33" s="840"/>
      <c r="L33" s="599">
        <f>L32/D32</f>
        <v>0.58490566037735847</v>
      </c>
      <c r="M33" s="601">
        <f t="shared" ref="M33" si="76">M32/D32</f>
        <v>0.32075471698113206</v>
      </c>
      <c r="N33" s="601">
        <f t="shared" ref="N33" si="77">N32/D32</f>
        <v>0.20754716981132076</v>
      </c>
      <c r="O33" s="840"/>
      <c r="P33" s="599">
        <f t="shared" ref="P33" si="78">P32/D32</f>
        <v>0.50943396226415094</v>
      </c>
      <c r="Q33" s="602">
        <f t="shared" ref="Q33" si="79">Q32/D32</f>
        <v>0.28301886792452829</v>
      </c>
      <c r="R33" s="382">
        <f t="shared" si="4"/>
        <v>0</v>
      </c>
      <c r="T33" s="65">
        <f t="shared" si="3"/>
        <v>1</v>
      </c>
      <c r="U33" s="426">
        <f>1-T33</f>
        <v>0</v>
      </c>
    </row>
    <row r="34" spans="1:21" ht="25.2" customHeight="1" thickTop="1" thickBot="1" x14ac:dyDescent="0.25">
      <c r="A34" s="12"/>
      <c r="B34" s="836"/>
      <c r="C34" s="82" t="s">
        <v>313</v>
      </c>
      <c r="D34" s="437">
        <v>26</v>
      </c>
      <c r="E34" s="849">
        <v>275</v>
      </c>
      <c r="F34" s="576">
        <v>8</v>
      </c>
      <c r="G34" s="553">
        <f t="shared" ref="G34" si="80">K34+O34</f>
        <v>18</v>
      </c>
      <c r="H34" s="394">
        <v>14</v>
      </c>
      <c r="I34" s="553">
        <f t="shared" ref="I34" si="81">D34-F34-H34</f>
        <v>4</v>
      </c>
      <c r="J34" s="563">
        <v>5</v>
      </c>
      <c r="K34" s="549">
        <v>8</v>
      </c>
      <c r="L34" s="401">
        <v>16</v>
      </c>
      <c r="M34" s="550">
        <f t="shared" ref="M34" si="82">D34-J34-L34</f>
        <v>5</v>
      </c>
      <c r="N34" s="550">
        <v>7</v>
      </c>
      <c r="O34" s="549">
        <v>10</v>
      </c>
      <c r="P34" s="401">
        <v>15</v>
      </c>
      <c r="Q34" s="609">
        <f t="shared" ref="Q34" si="83">D34-N34-P34</f>
        <v>4</v>
      </c>
      <c r="R34" s="382">
        <f t="shared" si="4"/>
        <v>26</v>
      </c>
      <c r="T34" s="12">
        <f t="shared" si="3"/>
        <v>26</v>
      </c>
      <c r="U34" s="426">
        <f>T34-D34</f>
        <v>0</v>
      </c>
    </row>
    <row r="35" spans="1:21" ht="25.2" customHeight="1" thickTop="1" thickBot="1" x14ac:dyDescent="0.25">
      <c r="A35" s="12"/>
      <c r="B35" s="836"/>
      <c r="C35" s="88"/>
      <c r="D35" s="441"/>
      <c r="E35" s="848"/>
      <c r="F35" s="838">
        <f t="shared" ref="F35" si="84">F34/D34</f>
        <v>0.30769230769230771</v>
      </c>
      <c r="G35" s="75"/>
      <c r="H35" s="611">
        <f t="shared" ref="H35" si="85">H34/D34</f>
        <v>0.53846153846153844</v>
      </c>
      <c r="I35" s="612">
        <f t="shared" ref="I35" si="86">I34/D34</f>
        <v>0.15384615384615385</v>
      </c>
      <c r="J35" s="839">
        <f>J34/D34</f>
        <v>0.19230769230769232</v>
      </c>
      <c r="K35" s="840"/>
      <c r="L35" s="599">
        <f>L34/D34</f>
        <v>0.61538461538461542</v>
      </c>
      <c r="M35" s="601">
        <f t="shared" ref="M35" si="87">M34/D34</f>
        <v>0.19230769230769232</v>
      </c>
      <c r="N35" s="601">
        <f t="shared" ref="N35" si="88">N34/D34</f>
        <v>0.26923076923076922</v>
      </c>
      <c r="O35" s="840"/>
      <c r="P35" s="599">
        <f t="shared" ref="P35" si="89">P34/D34</f>
        <v>0.57692307692307687</v>
      </c>
      <c r="Q35" s="602">
        <f t="shared" ref="Q35" si="90">Q34/D34</f>
        <v>0.15384615384615385</v>
      </c>
      <c r="R35" s="382">
        <f t="shared" si="4"/>
        <v>0</v>
      </c>
      <c r="T35" s="65">
        <f t="shared" si="3"/>
        <v>1</v>
      </c>
      <c r="U35" s="426">
        <f>1-T35</f>
        <v>0</v>
      </c>
    </row>
    <row r="36" spans="1:21" ht="25.2" customHeight="1" thickTop="1" thickBot="1" x14ac:dyDescent="0.25">
      <c r="A36" s="12"/>
      <c r="B36" s="836"/>
      <c r="C36" s="82" t="s">
        <v>314</v>
      </c>
      <c r="D36" s="437">
        <v>31</v>
      </c>
      <c r="E36" s="849">
        <v>390</v>
      </c>
      <c r="F36" s="576">
        <v>16</v>
      </c>
      <c r="G36" s="553">
        <f t="shared" ref="G36" si="91">K36+O36</f>
        <v>52</v>
      </c>
      <c r="H36" s="394">
        <v>11</v>
      </c>
      <c r="I36" s="553">
        <f t="shared" ref="I36" si="92">D36-F36-H36</f>
        <v>4</v>
      </c>
      <c r="J36" s="563">
        <v>10</v>
      </c>
      <c r="K36" s="549">
        <v>11</v>
      </c>
      <c r="L36" s="401">
        <v>17</v>
      </c>
      <c r="M36" s="550">
        <f t="shared" ref="M36" si="93">D36-J36-L36</f>
        <v>4</v>
      </c>
      <c r="N36" s="550">
        <v>16</v>
      </c>
      <c r="O36" s="549">
        <v>41</v>
      </c>
      <c r="P36" s="401">
        <v>11</v>
      </c>
      <c r="Q36" s="609">
        <f t="shared" ref="Q36" si="94">D36-N36-P36</f>
        <v>4</v>
      </c>
      <c r="R36" s="382">
        <f t="shared" si="4"/>
        <v>31</v>
      </c>
      <c r="T36" s="12">
        <f t="shared" si="3"/>
        <v>31</v>
      </c>
      <c r="U36" s="426">
        <f>T36-D36</f>
        <v>0</v>
      </c>
    </row>
    <row r="37" spans="1:21" ht="25.2" customHeight="1" thickTop="1" thickBot="1" x14ac:dyDescent="0.25">
      <c r="A37" s="12"/>
      <c r="B37" s="836"/>
      <c r="C37" s="88"/>
      <c r="D37" s="441"/>
      <c r="E37" s="848"/>
      <c r="F37" s="838">
        <f t="shared" ref="F37" si="95">F36/D36</f>
        <v>0.5161290322580645</v>
      </c>
      <c r="G37" s="75"/>
      <c r="H37" s="611">
        <f t="shared" ref="H37" si="96">H36/D36</f>
        <v>0.35483870967741937</v>
      </c>
      <c r="I37" s="612">
        <f t="shared" ref="I37" si="97">I36/D36</f>
        <v>0.12903225806451613</v>
      </c>
      <c r="J37" s="839">
        <f>J36/D36</f>
        <v>0.32258064516129031</v>
      </c>
      <c r="K37" s="840"/>
      <c r="L37" s="599">
        <f>L36/D36</f>
        <v>0.54838709677419351</v>
      </c>
      <c r="M37" s="601">
        <f t="shared" ref="M37" si="98">M36/D36</f>
        <v>0.12903225806451613</v>
      </c>
      <c r="N37" s="601">
        <f t="shared" ref="N37" si="99">N36/D36</f>
        <v>0.5161290322580645</v>
      </c>
      <c r="O37" s="840"/>
      <c r="P37" s="599">
        <f t="shared" ref="P37" si="100">P36/D36</f>
        <v>0.35483870967741937</v>
      </c>
      <c r="Q37" s="602">
        <f t="shared" ref="Q37" si="101">Q36/D36</f>
        <v>0.12903225806451613</v>
      </c>
      <c r="R37" s="382">
        <f t="shared" si="4"/>
        <v>0</v>
      </c>
      <c r="T37" s="65">
        <f t="shared" si="3"/>
        <v>0.99999999999999989</v>
      </c>
      <c r="U37" s="426">
        <f>1-T37</f>
        <v>0</v>
      </c>
    </row>
    <row r="38" spans="1:21" ht="25.2" customHeight="1" thickTop="1" thickBot="1" x14ac:dyDescent="0.25">
      <c r="A38" s="12"/>
      <c r="B38" s="836"/>
      <c r="C38" s="87" t="s">
        <v>315</v>
      </c>
      <c r="D38" s="444">
        <v>26</v>
      </c>
      <c r="E38" s="850">
        <v>1150</v>
      </c>
      <c r="F38" s="576">
        <v>14</v>
      </c>
      <c r="G38" s="553">
        <f t="shared" ref="G38" si="102">K38+O38</f>
        <v>93</v>
      </c>
      <c r="H38" s="394">
        <v>10</v>
      </c>
      <c r="I38" s="553">
        <f t="shared" ref="I38" si="103">D38-F38-H38</f>
        <v>2</v>
      </c>
      <c r="J38" s="563">
        <v>11</v>
      </c>
      <c r="K38" s="549">
        <v>12</v>
      </c>
      <c r="L38" s="401">
        <v>13</v>
      </c>
      <c r="M38" s="550">
        <f t="shared" ref="M38" si="104">D38-J38-L38</f>
        <v>2</v>
      </c>
      <c r="N38" s="550">
        <v>13</v>
      </c>
      <c r="O38" s="549">
        <v>81</v>
      </c>
      <c r="P38" s="401">
        <v>11</v>
      </c>
      <c r="Q38" s="609">
        <f t="shared" ref="Q38" si="105">D38-N38-P38</f>
        <v>2</v>
      </c>
      <c r="R38" s="382">
        <f t="shared" si="4"/>
        <v>26</v>
      </c>
      <c r="T38" s="12">
        <f t="shared" si="3"/>
        <v>26</v>
      </c>
      <c r="U38" s="426">
        <f>T38-D38</f>
        <v>0</v>
      </c>
    </row>
    <row r="39" spans="1:21" ht="25.2" customHeight="1" thickTop="1" thickBot="1" x14ac:dyDescent="0.25">
      <c r="A39" s="12"/>
      <c r="B39" s="836"/>
      <c r="C39" s="827"/>
      <c r="D39" s="437"/>
      <c r="E39" s="837"/>
      <c r="F39" s="839">
        <f t="shared" ref="F39" si="106">F38/D38</f>
        <v>0.53846153846153844</v>
      </c>
      <c r="G39" s="847"/>
      <c r="H39" s="599">
        <f t="shared" ref="H39" si="107">H38/D38</f>
        <v>0.38461538461538464</v>
      </c>
      <c r="I39" s="600">
        <f t="shared" ref="I39" si="108">I38/D38</f>
        <v>7.6923076923076927E-2</v>
      </c>
      <c r="J39" s="839">
        <f>J38/D38</f>
        <v>0.42307692307692307</v>
      </c>
      <c r="K39" s="840"/>
      <c r="L39" s="599">
        <f>L38/D38</f>
        <v>0.5</v>
      </c>
      <c r="M39" s="601">
        <f t="shared" ref="M39" si="109">M38/D38</f>
        <v>7.6923076923076927E-2</v>
      </c>
      <c r="N39" s="601">
        <f t="shared" ref="N39" si="110">N38/D38</f>
        <v>0.5</v>
      </c>
      <c r="O39" s="840"/>
      <c r="P39" s="599">
        <f t="shared" ref="P39" si="111">P38/D38</f>
        <v>0.42307692307692307</v>
      </c>
      <c r="Q39" s="602">
        <f t="shared" ref="Q39" si="112">Q38/D38</f>
        <v>7.6923076923076927E-2</v>
      </c>
      <c r="R39" s="382">
        <f t="shared" si="4"/>
        <v>0</v>
      </c>
      <c r="T39" s="65">
        <f t="shared" si="3"/>
        <v>1</v>
      </c>
      <c r="U39" s="426">
        <f>1-T39</f>
        <v>0</v>
      </c>
    </row>
    <row r="40" spans="1:21" ht="25.2" customHeight="1" thickTop="1" x14ac:dyDescent="0.2">
      <c r="A40" s="12"/>
      <c r="B40" s="836"/>
      <c r="C40" s="445" t="s">
        <v>316</v>
      </c>
      <c r="D40" s="851">
        <f>D30+D32+D34+D36</f>
        <v>288</v>
      </c>
      <c r="E40" s="852">
        <f>E30+E32+E34+E36</f>
        <v>1109</v>
      </c>
      <c r="F40" s="570">
        <f>F30+F32+F34+F36</f>
        <v>67</v>
      </c>
      <c r="G40" s="605">
        <f t="shared" ref="G40:H40" si="113">G30+G32+G34+G36</f>
        <v>112</v>
      </c>
      <c r="H40" s="384">
        <f t="shared" si="113"/>
        <v>140</v>
      </c>
      <c r="I40" s="605">
        <f>I30+I32+I34+I36</f>
        <v>81</v>
      </c>
      <c r="J40" s="570">
        <f>J30+J32+J34+J36</f>
        <v>41</v>
      </c>
      <c r="K40" s="605">
        <f t="shared" ref="K40:L40" si="114">K30+K32+K34+K36</f>
        <v>30</v>
      </c>
      <c r="L40" s="384">
        <f t="shared" si="114"/>
        <v>150</v>
      </c>
      <c r="M40" s="606">
        <f>M30+M32+M34+M36</f>
        <v>97</v>
      </c>
      <c r="N40" s="606">
        <f>N30+N32+N34+N36</f>
        <v>64</v>
      </c>
      <c r="O40" s="605">
        <f t="shared" ref="O40:P40" si="115">O30+O32+O34+O36</f>
        <v>82</v>
      </c>
      <c r="P40" s="384">
        <f t="shared" si="115"/>
        <v>140</v>
      </c>
      <c r="Q40" s="607">
        <f>Q30+Q32+Q34+Q36</f>
        <v>84</v>
      </c>
      <c r="R40" s="851">
        <f>R30+R32+R34+R36</f>
        <v>288</v>
      </c>
      <c r="T40" s="12">
        <f t="shared" si="3"/>
        <v>288</v>
      </c>
      <c r="U40" s="426">
        <f>T40-D40</f>
        <v>0</v>
      </c>
    </row>
    <row r="41" spans="1:21" ht="25.2" customHeight="1" x14ac:dyDescent="0.2">
      <c r="A41" s="12"/>
      <c r="B41" s="836"/>
      <c r="C41" s="412" t="s">
        <v>317</v>
      </c>
      <c r="D41" s="853"/>
      <c r="E41" s="837"/>
      <c r="F41" s="839">
        <f>F40/D40</f>
        <v>0.2326388888888889</v>
      </c>
      <c r="G41" s="840"/>
      <c r="H41" s="599">
        <f>H40/D40</f>
        <v>0.4861111111111111</v>
      </c>
      <c r="I41" s="600">
        <f>I40/D40</f>
        <v>0.28125</v>
      </c>
      <c r="J41" s="839">
        <f>J40/D40</f>
        <v>0.1423611111111111</v>
      </c>
      <c r="K41" s="840"/>
      <c r="L41" s="599">
        <f>L40/D40</f>
        <v>0.52083333333333337</v>
      </c>
      <c r="M41" s="601">
        <f>M40/D40</f>
        <v>0.33680555555555558</v>
      </c>
      <c r="N41" s="601">
        <f>N40/D40</f>
        <v>0.22222222222222221</v>
      </c>
      <c r="O41" s="840"/>
      <c r="P41" s="599">
        <f>P40/D40</f>
        <v>0.4861111111111111</v>
      </c>
      <c r="Q41" s="602">
        <f>Q40/D40</f>
        <v>0.29166666666666669</v>
      </c>
      <c r="R41" s="853"/>
      <c r="T41" s="65">
        <f t="shared" si="3"/>
        <v>1</v>
      </c>
      <c r="U41" s="426">
        <f>1-T41</f>
        <v>0</v>
      </c>
    </row>
    <row r="42" spans="1:21" ht="25.2" customHeight="1" x14ac:dyDescent="0.2">
      <c r="A42" s="12"/>
      <c r="B42" s="836"/>
      <c r="C42" s="413" t="s">
        <v>316</v>
      </c>
      <c r="D42" s="854">
        <f>D32+D34+D36+D38</f>
        <v>136</v>
      </c>
      <c r="E42" s="855">
        <f>E32+E34+E36+E38</f>
        <v>2027</v>
      </c>
      <c r="F42" s="563">
        <f t="shared" ref="F42:H42" si="116">F32+F34+F36+F38</f>
        <v>50</v>
      </c>
      <c r="G42" s="549">
        <f t="shared" si="116"/>
        <v>173</v>
      </c>
      <c r="H42" s="401">
        <f t="shared" si="116"/>
        <v>63</v>
      </c>
      <c r="I42" s="549">
        <f>I32+I34+I36+I38</f>
        <v>23</v>
      </c>
      <c r="J42" s="563">
        <f t="shared" ref="J42:L42" si="117">J32+J34+J36+J38</f>
        <v>31</v>
      </c>
      <c r="K42" s="549">
        <f t="shared" si="117"/>
        <v>33</v>
      </c>
      <c r="L42" s="401">
        <f t="shared" si="117"/>
        <v>77</v>
      </c>
      <c r="M42" s="550">
        <f>M32+M34+M36+M38</f>
        <v>28</v>
      </c>
      <c r="N42" s="550">
        <f t="shared" ref="N42:P42" si="118">N32+N34+N36+N38</f>
        <v>47</v>
      </c>
      <c r="O42" s="549">
        <f t="shared" si="118"/>
        <v>140</v>
      </c>
      <c r="P42" s="401">
        <f t="shared" si="118"/>
        <v>64</v>
      </c>
      <c r="Q42" s="609">
        <f>Q32+Q34+Q36+Q38</f>
        <v>25</v>
      </c>
      <c r="R42" s="854">
        <f>R32+R34+R36+R38</f>
        <v>136</v>
      </c>
      <c r="T42" s="12">
        <f t="shared" si="3"/>
        <v>136</v>
      </c>
      <c r="U42" s="426">
        <f>T42-D42</f>
        <v>0</v>
      </c>
    </row>
    <row r="43" spans="1:21" ht="25.2" customHeight="1" thickBot="1" x14ac:dyDescent="0.25">
      <c r="A43" s="12"/>
      <c r="B43" s="279"/>
      <c r="C43" s="412" t="s">
        <v>318</v>
      </c>
      <c r="D43" s="853"/>
      <c r="E43" s="856"/>
      <c r="F43" s="857">
        <f>F42/D42</f>
        <v>0.36764705882352944</v>
      </c>
      <c r="G43" s="858"/>
      <c r="H43" s="625">
        <f>H42/D42</f>
        <v>0.46323529411764708</v>
      </c>
      <c r="I43" s="859">
        <f>I42/D42</f>
        <v>0.16911764705882354</v>
      </c>
      <c r="J43" s="857">
        <f>J42/D42</f>
        <v>0.22794117647058823</v>
      </c>
      <c r="K43" s="858"/>
      <c r="L43" s="625">
        <f>L42/D42</f>
        <v>0.56617647058823528</v>
      </c>
      <c r="M43" s="626">
        <f>M42/D42</f>
        <v>0.20588235294117646</v>
      </c>
      <c r="N43" s="626">
        <f>N42/D42</f>
        <v>0.34558823529411764</v>
      </c>
      <c r="O43" s="858"/>
      <c r="P43" s="625">
        <f>P42/D42</f>
        <v>0.47058823529411764</v>
      </c>
      <c r="Q43" s="627">
        <f>Q42/D42</f>
        <v>0.18382352941176472</v>
      </c>
      <c r="R43" s="853"/>
      <c r="T43" s="65">
        <f t="shared" si="3"/>
        <v>1</v>
      </c>
      <c r="U43" s="426">
        <f>1-T43</f>
        <v>0</v>
      </c>
    </row>
    <row r="44" spans="1:21" ht="15" customHeight="1" x14ac:dyDescent="0.2">
      <c r="B44" s="734"/>
      <c r="C44" s="860"/>
      <c r="D44"/>
      <c r="E44"/>
      <c r="F44"/>
      <c r="G44"/>
      <c r="H44"/>
      <c r="I44" s="698"/>
      <c r="J44"/>
      <c r="K44"/>
      <c r="L44"/>
      <c r="M44" s="698"/>
      <c r="N44"/>
      <c r="O44"/>
      <c r="P44"/>
      <c r="Q44" s="698"/>
      <c r="R44"/>
    </row>
    <row r="45" spans="1:21" x14ac:dyDescent="0.2">
      <c r="B45" s="12" t="s">
        <v>461</v>
      </c>
      <c r="C45" s="861"/>
      <c r="D45" s="419">
        <f>D28+D30+D32+D34+D36+D38</f>
        <v>401</v>
      </c>
      <c r="E45" s="419">
        <f>E28+E30+E32+E34+E36+E38</f>
        <v>2335</v>
      </c>
      <c r="F45" s="419">
        <f t="shared" ref="F45:Q45" si="119">F28+F30+F32+F34+F36+F38</f>
        <v>89</v>
      </c>
      <c r="G45" s="419">
        <f t="shared" si="119"/>
        <v>211</v>
      </c>
      <c r="H45" s="419">
        <f t="shared" si="119"/>
        <v>188</v>
      </c>
      <c r="I45" s="419">
        <f t="shared" si="119"/>
        <v>124</v>
      </c>
      <c r="J45" s="419">
        <f t="shared" si="119"/>
        <v>55</v>
      </c>
      <c r="K45" s="419">
        <f t="shared" si="119"/>
        <v>43</v>
      </c>
      <c r="L45" s="419">
        <f t="shared" si="119"/>
        <v>198</v>
      </c>
      <c r="M45" s="419">
        <f t="shared" si="119"/>
        <v>148</v>
      </c>
      <c r="N45" s="419">
        <f t="shared" si="119"/>
        <v>84</v>
      </c>
      <c r="O45" s="419">
        <f t="shared" si="119"/>
        <v>168</v>
      </c>
      <c r="P45" s="419">
        <f t="shared" si="119"/>
        <v>190</v>
      </c>
      <c r="Q45" s="419">
        <f t="shared" si="119"/>
        <v>127</v>
      </c>
      <c r="R45" s="419">
        <f>R28+R30+R32+R34+R36+R38</f>
        <v>401</v>
      </c>
      <c r="S45" s="419"/>
    </row>
    <row r="46" spans="1:21" x14ac:dyDescent="0.2">
      <c r="B46" t="s">
        <v>462</v>
      </c>
      <c r="F46" s="113">
        <f>F45/D45</f>
        <v>0.22194513715710723</v>
      </c>
      <c r="G46" s="113" t="s">
        <v>463</v>
      </c>
      <c r="H46" s="113">
        <f>H45/D45</f>
        <v>0.46882793017456359</v>
      </c>
      <c r="I46" s="113">
        <f>I45/D45</f>
        <v>0.30922693266832918</v>
      </c>
      <c r="J46" s="113">
        <f>J45/D45</f>
        <v>0.13715710723192021</v>
      </c>
      <c r="K46" s="113" t="s">
        <v>463</v>
      </c>
      <c r="L46" s="113">
        <f>L45/D45</f>
        <v>0.49376558603491272</v>
      </c>
      <c r="M46" s="113">
        <f>M45/D45</f>
        <v>0.36907730673316708</v>
      </c>
      <c r="N46" s="65">
        <f>N45/D45</f>
        <v>0.20947630922693267</v>
      </c>
      <c r="O46" s="113" t="s">
        <v>463</v>
      </c>
      <c r="P46" s="113">
        <f>P45/D45</f>
        <v>0.47381546134663344</v>
      </c>
      <c r="Q46" s="113">
        <f>Q45/D45</f>
        <v>0.3167082294264339</v>
      </c>
      <c r="R46" s="113">
        <f t="shared" ref="R46" si="120">R45/J45</f>
        <v>7.290909090909091</v>
      </c>
    </row>
    <row r="47" spans="1:21" x14ac:dyDescent="0.2">
      <c r="B47"/>
      <c r="F47" s="113"/>
      <c r="G47" s="113"/>
      <c r="H47" s="113"/>
      <c r="I47" s="113"/>
      <c r="J47" s="113"/>
      <c r="K47" s="113"/>
      <c r="L47" s="113"/>
      <c r="M47" s="113"/>
      <c r="O47" s="113"/>
      <c r="P47" s="113"/>
      <c r="Q47" s="113"/>
    </row>
    <row r="48" spans="1:21" x14ac:dyDescent="0.2">
      <c r="B48" t="s">
        <v>464</v>
      </c>
      <c r="D48" s="12">
        <f>D40+D38+D28</f>
        <v>401</v>
      </c>
      <c r="E48" s="12">
        <f>E40+E38+E28</f>
        <v>2335</v>
      </c>
      <c r="F48" s="12">
        <f t="shared" ref="F48:R48" si="121">F40+F38+F28</f>
        <v>89</v>
      </c>
      <c r="G48" s="12">
        <f t="shared" si="121"/>
        <v>211</v>
      </c>
      <c r="H48" s="12">
        <f t="shared" si="121"/>
        <v>188</v>
      </c>
      <c r="I48" s="12">
        <f t="shared" si="121"/>
        <v>124</v>
      </c>
      <c r="J48" s="12">
        <f t="shared" si="121"/>
        <v>55</v>
      </c>
      <c r="K48" s="12">
        <f t="shared" si="121"/>
        <v>43</v>
      </c>
      <c r="L48" s="12">
        <f t="shared" si="121"/>
        <v>198</v>
      </c>
      <c r="M48" s="12">
        <f t="shared" si="121"/>
        <v>148</v>
      </c>
      <c r="N48" s="12">
        <f t="shared" si="121"/>
        <v>84</v>
      </c>
      <c r="O48" s="12">
        <f t="shared" si="121"/>
        <v>168</v>
      </c>
      <c r="P48" s="12">
        <f t="shared" si="121"/>
        <v>190</v>
      </c>
      <c r="Q48" s="12">
        <f t="shared" si="121"/>
        <v>127</v>
      </c>
      <c r="R48" s="12">
        <f t="shared" si="121"/>
        <v>401</v>
      </c>
    </row>
    <row r="49" spans="2:19" x14ac:dyDescent="0.2">
      <c r="B49"/>
      <c r="D49" s="12">
        <f>D42+D30+D28</f>
        <v>401</v>
      </c>
      <c r="E49" s="12">
        <f>E42+E30+E28</f>
        <v>2335</v>
      </c>
      <c r="F49" s="12">
        <f t="shared" ref="F49:R49" si="122">F42+F30+F28</f>
        <v>89</v>
      </c>
      <c r="G49" s="12">
        <f t="shared" si="122"/>
        <v>211</v>
      </c>
      <c r="H49" s="12">
        <f t="shared" si="122"/>
        <v>188</v>
      </c>
      <c r="I49" s="12">
        <f t="shared" si="122"/>
        <v>124</v>
      </c>
      <c r="J49" s="12">
        <f t="shared" si="122"/>
        <v>55</v>
      </c>
      <c r="K49" s="12">
        <f t="shared" si="122"/>
        <v>43</v>
      </c>
      <c r="L49" s="12">
        <f t="shared" si="122"/>
        <v>198</v>
      </c>
      <c r="M49" s="12">
        <f t="shared" si="122"/>
        <v>148</v>
      </c>
      <c r="N49" s="12">
        <f t="shared" si="122"/>
        <v>84</v>
      </c>
      <c r="O49" s="12">
        <f t="shared" si="122"/>
        <v>168</v>
      </c>
      <c r="P49" s="12">
        <f t="shared" si="122"/>
        <v>190</v>
      </c>
      <c r="Q49" s="12">
        <f t="shared" si="122"/>
        <v>127</v>
      </c>
      <c r="R49" s="12">
        <f t="shared" si="122"/>
        <v>401</v>
      </c>
    </row>
    <row r="50" spans="2:19" x14ac:dyDescent="0.2">
      <c r="B50"/>
      <c r="C50" s="796"/>
      <c r="D50" s="342"/>
      <c r="E50" s="342"/>
      <c r="I50" s="65"/>
      <c r="M50" s="65"/>
      <c r="N50" s="65"/>
      <c r="Q50" s="65"/>
      <c r="R50" s="342"/>
      <c r="S50" s="342"/>
    </row>
    <row r="51" spans="2:19" ht="13.5" customHeight="1" x14ac:dyDescent="0.2">
      <c r="B51" s="862" t="s">
        <v>268</v>
      </c>
      <c r="C51" s="796"/>
      <c r="D51" s="116">
        <f>D45-D14</f>
        <v>0</v>
      </c>
      <c r="E51" s="116">
        <f>E45-E14</f>
        <v>0</v>
      </c>
      <c r="F51" s="116">
        <f t="shared" ref="F51:R52" si="123">F45-F14</f>
        <v>0</v>
      </c>
      <c r="G51" s="116">
        <f t="shared" si="123"/>
        <v>0</v>
      </c>
      <c r="H51" s="116">
        <f t="shared" si="123"/>
        <v>0</v>
      </c>
      <c r="I51" s="116">
        <f t="shared" si="123"/>
        <v>0</v>
      </c>
      <c r="J51" s="116">
        <f t="shared" si="123"/>
        <v>0</v>
      </c>
      <c r="K51" s="116">
        <f t="shared" si="123"/>
        <v>0</v>
      </c>
      <c r="L51" s="116">
        <f t="shared" si="123"/>
        <v>0</v>
      </c>
      <c r="M51" s="116">
        <f t="shared" si="123"/>
        <v>0</v>
      </c>
      <c r="N51" s="116">
        <f>N45-N14</f>
        <v>0</v>
      </c>
      <c r="O51" s="116">
        <f t="shared" ref="O51:Q52" si="124">O45-O14</f>
        <v>0</v>
      </c>
      <c r="P51" s="116">
        <f t="shared" si="124"/>
        <v>0</v>
      </c>
      <c r="Q51" s="116">
        <f t="shared" si="124"/>
        <v>0</v>
      </c>
      <c r="R51" s="116">
        <f t="shared" si="123"/>
        <v>0</v>
      </c>
      <c r="S51" s="116"/>
    </row>
    <row r="52" spans="2:19" ht="13.5" customHeight="1" x14ac:dyDescent="0.2">
      <c r="C52" s="796"/>
      <c r="D52" s="116"/>
      <c r="E52" s="116"/>
      <c r="F52" s="116">
        <f>F46-F15</f>
        <v>0</v>
      </c>
      <c r="G52" s="116"/>
      <c r="H52" s="116">
        <f t="shared" si="123"/>
        <v>0</v>
      </c>
      <c r="I52" s="116">
        <f t="shared" si="123"/>
        <v>0</v>
      </c>
      <c r="J52" s="116">
        <f>J46-J15</f>
        <v>0</v>
      </c>
      <c r="K52" s="116"/>
      <c r="L52" s="116">
        <f t="shared" si="123"/>
        <v>0</v>
      </c>
      <c r="M52" s="116">
        <f t="shared" si="123"/>
        <v>0</v>
      </c>
      <c r="N52" s="116">
        <f>N46-N15</f>
        <v>0</v>
      </c>
      <c r="O52" s="116"/>
      <c r="P52" s="116">
        <f>P46-P15</f>
        <v>0</v>
      </c>
      <c r="Q52" s="116">
        <f t="shared" si="124"/>
        <v>0</v>
      </c>
      <c r="R52" s="116">
        <f t="shared" si="123"/>
        <v>7.290909090909091</v>
      </c>
      <c r="S52" s="116"/>
    </row>
    <row r="53" spans="2:19" ht="14.25" customHeight="1" x14ac:dyDescent="0.2">
      <c r="C53" s="796"/>
      <c r="D53" s="116"/>
      <c r="E53" s="116"/>
      <c r="F53" s="863"/>
      <c r="G53" s="863"/>
      <c r="H53" s="863"/>
      <c r="I53" s="863"/>
      <c r="J53" s="863"/>
      <c r="K53" s="863"/>
      <c r="L53" s="863"/>
      <c r="M53" s="863"/>
      <c r="N53" s="587"/>
      <c r="O53" s="863"/>
      <c r="P53" s="863"/>
      <c r="Q53" s="863"/>
      <c r="R53" s="116"/>
      <c r="S53" s="116"/>
    </row>
    <row r="54" spans="2:19" x14ac:dyDescent="0.2">
      <c r="C54" s="796"/>
      <c r="D54" s="116">
        <f>D48-D45</f>
        <v>0</v>
      </c>
      <c r="E54" s="116">
        <f>E48-E45</f>
        <v>0</v>
      </c>
      <c r="F54" s="116">
        <f t="shared" ref="F54:R54" si="125">F48-F45</f>
        <v>0</v>
      </c>
      <c r="G54" s="116">
        <f t="shared" si="125"/>
        <v>0</v>
      </c>
      <c r="H54" s="116">
        <f t="shared" si="125"/>
        <v>0</v>
      </c>
      <c r="I54" s="116">
        <f t="shared" si="125"/>
        <v>0</v>
      </c>
      <c r="J54" s="116">
        <f t="shared" si="125"/>
        <v>0</v>
      </c>
      <c r="K54" s="116">
        <f t="shared" si="125"/>
        <v>0</v>
      </c>
      <c r="L54" s="116">
        <f t="shared" si="125"/>
        <v>0</v>
      </c>
      <c r="M54" s="116">
        <f t="shared" si="125"/>
        <v>0</v>
      </c>
      <c r="N54" s="116">
        <f t="shared" si="125"/>
        <v>0</v>
      </c>
      <c r="O54" s="116">
        <f t="shared" si="125"/>
        <v>0</v>
      </c>
      <c r="P54" s="116">
        <f t="shared" si="125"/>
        <v>0</v>
      </c>
      <c r="Q54" s="116">
        <f t="shared" si="125"/>
        <v>0</v>
      </c>
      <c r="R54" s="116">
        <f t="shared" si="125"/>
        <v>0</v>
      </c>
      <c r="S54" s="116"/>
    </row>
    <row r="55" spans="2:19" x14ac:dyDescent="0.2">
      <c r="C55" s="796"/>
      <c r="D55" s="116">
        <f>D49-D45</f>
        <v>0</v>
      </c>
      <c r="E55" s="116">
        <f>E49-E45</f>
        <v>0</v>
      </c>
      <c r="F55" s="116">
        <f t="shared" ref="F55:R55" si="126">F49-F45</f>
        <v>0</v>
      </c>
      <c r="G55" s="116">
        <f t="shared" si="126"/>
        <v>0</v>
      </c>
      <c r="H55" s="116">
        <f t="shared" si="126"/>
        <v>0</v>
      </c>
      <c r="I55" s="116">
        <f t="shared" si="126"/>
        <v>0</v>
      </c>
      <c r="J55" s="116">
        <f t="shared" si="126"/>
        <v>0</v>
      </c>
      <c r="K55" s="116">
        <f t="shared" si="126"/>
        <v>0</v>
      </c>
      <c r="L55" s="116">
        <f t="shared" si="126"/>
        <v>0</v>
      </c>
      <c r="M55" s="116">
        <f t="shared" si="126"/>
        <v>0</v>
      </c>
      <c r="N55" s="116">
        <f t="shared" si="126"/>
        <v>0</v>
      </c>
      <c r="O55" s="116">
        <f t="shared" si="126"/>
        <v>0</v>
      </c>
      <c r="P55" s="116">
        <f t="shared" si="126"/>
        <v>0</v>
      </c>
      <c r="Q55" s="116">
        <f t="shared" si="126"/>
        <v>0</v>
      </c>
      <c r="R55" s="116">
        <f t="shared" si="126"/>
        <v>0</v>
      </c>
      <c r="S55" s="116"/>
    </row>
    <row r="56" spans="2:19" x14ac:dyDescent="0.2">
      <c r="C56" s="796"/>
      <c r="D56" s="342"/>
      <c r="E56" s="342"/>
      <c r="F56" s="342"/>
      <c r="J56" s="342"/>
      <c r="R56" s="342"/>
      <c r="S56" s="342"/>
    </row>
    <row r="57" spans="2:19" x14ac:dyDescent="0.2">
      <c r="C57" s="796"/>
      <c r="D57" s="342"/>
      <c r="E57" s="342"/>
      <c r="R57" s="342"/>
    </row>
    <row r="58" spans="2:19" x14ac:dyDescent="0.2">
      <c r="C58" s="796"/>
      <c r="D58" s="342"/>
      <c r="E58" s="342"/>
      <c r="R58" s="342"/>
    </row>
    <row r="59" spans="2:19" x14ac:dyDescent="0.2">
      <c r="C59" s="796"/>
      <c r="D59" s="342"/>
      <c r="E59" s="342"/>
      <c r="R59" s="342"/>
    </row>
    <row r="60" spans="2:19" x14ac:dyDescent="0.2">
      <c r="C60" s="796"/>
      <c r="D60" s="342"/>
      <c r="E60" s="342"/>
      <c r="R60" s="342"/>
    </row>
    <row r="61" spans="2:19" x14ac:dyDescent="0.2">
      <c r="C61" s="796"/>
      <c r="D61" s="342"/>
      <c r="E61" s="342"/>
      <c r="R61" s="342"/>
    </row>
    <row r="62" spans="2:19" x14ac:dyDescent="0.2">
      <c r="C62" s="796"/>
      <c r="D62" s="342"/>
      <c r="E62" s="342"/>
      <c r="R62" s="342"/>
    </row>
    <row r="63" spans="2:19" x14ac:dyDescent="0.2">
      <c r="C63" s="796"/>
      <c r="D63" s="342"/>
      <c r="E63" s="342"/>
      <c r="R63" s="342"/>
    </row>
    <row r="64" spans="2:19" x14ac:dyDescent="0.2">
      <c r="C64" s="796"/>
      <c r="D64" s="342"/>
      <c r="E64" s="342"/>
      <c r="R64" s="342"/>
    </row>
    <row r="65" spans="3:18" x14ac:dyDescent="0.2">
      <c r="C65" s="796"/>
      <c r="D65" s="342"/>
      <c r="E65" s="342"/>
      <c r="R65" s="342"/>
    </row>
    <row r="66" spans="3:18" x14ac:dyDescent="0.2">
      <c r="C66" s="796"/>
      <c r="D66" s="342"/>
      <c r="E66" s="342"/>
      <c r="R66" s="342"/>
    </row>
    <row r="67" spans="3:18" x14ac:dyDescent="0.2">
      <c r="C67" s="796"/>
      <c r="D67" s="342"/>
      <c r="E67" s="342"/>
      <c r="R67" s="342"/>
    </row>
    <row r="68" spans="3:18" x14ac:dyDescent="0.2">
      <c r="C68" s="796"/>
      <c r="D68" s="342"/>
      <c r="E68" s="342"/>
      <c r="R68" s="342"/>
    </row>
    <row r="69" spans="3:18" x14ac:dyDescent="0.2">
      <c r="C69" s="796"/>
      <c r="D69" s="342"/>
      <c r="E69" s="342"/>
      <c r="R69" s="342"/>
    </row>
    <row r="70" spans="3:18" x14ac:dyDescent="0.2">
      <c r="C70" s="796"/>
      <c r="D70" s="342"/>
      <c r="E70" s="342"/>
      <c r="R70" s="342"/>
    </row>
    <row r="71" spans="3:18" x14ac:dyDescent="0.2">
      <c r="C71" s="796"/>
      <c r="D71" s="342"/>
      <c r="E71" s="342"/>
      <c r="R71" s="342"/>
    </row>
    <row r="72" spans="3:18" x14ac:dyDescent="0.2">
      <c r="C72" s="796"/>
      <c r="D72" s="342"/>
      <c r="E72" s="342"/>
      <c r="R72" s="342"/>
    </row>
    <row r="73" spans="3:18" x14ac:dyDescent="0.2">
      <c r="C73" s="796"/>
      <c r="D73" s="342"/>
      <c r="E73" s="342"/>
      <c r="R73" s="342"/>
    </row>
    <row r="74" spans="3:18" x14ac:dyDescent="0.2">
      <c r="C74" s="796"/>
      <c r="D74" s="342"/>
      <c r="E74" s="342"/>
      <c r="R74" s="342"/>
    </row>
    <row r="75" spans="3:18" x14ac:dyDescent="0.2">
      <c r="C75" s="796"/>
      <c r="D75" s="342"/>
      <c r="E75" s="342"/>
      <c r="R75" s="342"/>
    </row>
    <row r="76" spans="3:18" x14ac:dyDescent="0.2">
      <c r="C76" s="796"/>
      <c r="D76" s="342"/>
      <c r="E76" s="342"/>
      <c r="R76" s="342"/>
    </row>
    <row r="77" spans="3:18" x14ac:dyDescent="0.2">
      <c r="C77" s="796"/>
      <c r="D77" s="342"/>
      <c r="E77" s="342"/>
      <c r="R77" s="342"/>
    </row>
    <row r="78" spans="3:18" x14ac:dyDescent="0.2">
      <c r="C78" s="796"/>
      <c r="D78" s="342"/>
      <c r="E78" s="342"/>
      <c r="R78" s="342"/>
    </row>
    <row r="79" spans="3:18" x14ac:dyDescent="0.2">
      <c r="C79" s="796"/>
      <c r="D79" s="342"/>
      <c r="E79" s="342"/>
      <c r="R79" s="342"/>
    </row>
    <row r="80" spans="3:18" x14ac:dyDescent="0.2">
      <c r="C80" s="796"/>
      <c r="D80" s="342"/>
      <c r="E80" s="342"/>
      <c r="R80" s="342"/>
    </row>
    <row r="81" spans="1:18" x14ac:dyDescent="0.2">
      <c r="A81" s="12"/>
      <c r="B81" s="12"/>
      <c r="C81" s="796"/>
      <c r="D81" s="342"/>
      <c r="E81" s="342"/>
      <c r="R81" s="342"/>
    </row>
    <row r="82" spans="1:18" x14ac:dyDescent="0.2">
      <c r="A82" s="12"/>
      <c r="B82" s="12" t="e">
        <f>SUM(#REF!)</f>
        <v>#REF!</v>
      </c>
      <c r="C82" s="796"/>
      <c r="D82" s="342"/>
      <c r="E82" s="342"/>
      <c r="R82" s="342"/>
    </row>
  </sheetData>
  <mergeCells count="34">
    <mergeCell ref="B28:B43"/>
    <mergeCell ref="C28:C29"/>
    <mergeCell ref="C30:C31"/>
    <mergeCell ref="C32:C33"/>
    <mergeCell ref="C34:C35"/>
    <mergeCell ref="C36:C37"/>
    <mergeCell ref="C38:C39"/>
    <mergeCell ref="B14:C15"/>
    <mergeCell ref="B16:B27"/>
    <mergeCell ref="C16:C17"/>
    <mergeCell ref="C18:C19"/>
    <mergeCell ref="C20:C21"/>
    <mergeCell ref="C22:C23"/>
    <mergeCell ref="C24:C25"/>
    <mergeCell ref="C26:C27"/>
    <mergeCell ref="P10:P13"/>
    <mergeCell ref="Q10:Q13"/>
    <mergeCell ref="R10:R13"/>
    <mergeCell ref="F11:F13"/>
    <mergeCell ref="G11:G13"/>
    <mergeCell ref="J11:J13"/>
    <mergeCell ref="K11:K13"/>
    <mergeCell ref="N11:N13"/>
    <mergeCell ref="O11:O13"/>
    <mergeCell ref="B8:C13"/>
    <mergeCell ref="D8:D13"/>
    <mergeCell ref="E8:E13"/>
    <mergeCell ref="F8:Q8"/>
    <mergeCell ref="H9:H13"/>
    <mergeCell ref="I9:I13"/>
    <mergeCell ref="J9:M9"/>
    <mergeCell ref="N9:Q9"/>
    <mergeCell ref="L10:L13"/>
    <mergeCell ref="M10:M13"/>
  </mergeCells>
  <phoneticPr fontId="3"/>
  <printOptions horizontalCentered="1"/>
  <pageMargins left="0.48" right="0.47244094488188981" top="0.23622047244094491" bottom="0.39370078740157483" header="0.51181102362204722" footer="0.19685039370078741"/>
  <pageSetup paperSize="9" scale="65"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17775-C879-4B70-A186-9F66EB32744B}">
  <sheetPr>
    <tabColor rgb="FF92D050"/>
    <pageSetUpPr fitToPage="1"/>
  </sheetPr>
  <dimension ref="A2:V82"/>
  <sheetViews>
    <sheetView view="pageBreakPreview" zoomScale="70" zoomScaleNormal="100" zoomScaleSheetLayoutView="70" workbookViewId="0"/>
  </sheetViews>
  <sheetFormatPr defaultColWidth="9" defaultRowHeight="14.4" x14ac:dyDescent="0.2"/>
  <cols>
    <col min="1" max="1" width="8.6640625" style="342" customWidth="1"/>
    <col min="2" max="2" width="4.6640625" style="342" customWidth="1"/>
    <col min="3" max="3" width="16.88671875" style="11" customWidth="1"/>
    <col min="4" max="4" width="10.33203125" style="12" customWidth="1"/>
    <col min="5" max="5" width="12.33203125" style="12" hidden="1" customWidth="1"/>
    <col min="6" max="6" width="9.33203125" style="12" hidden="1" customWidth="1"/>
    <col min="7" max="18" width="9.33203125" style="12" customWidth="1"/>
    <col min="19" max="19" width="9.33203125" style="12" hidden="1" customWidth="1"/>
    <col min="20" max="20" width="6.44140625" style="12" customWidth="1"/>
    <col min="21" max="22" width="9.33203125" style="12" customWidth="1"/>
    <col min="23" max="33" width="4.6640625" style="12" customWidth="1"/>
    <col min="34" max="16384" width="9" style="12"/>
  </cols>
  <sheetData>
    <row r="2" spans="1:22" x14ac:dyDescent="0.2">
      <c r="B2" s="11" t="s">
        <v>465</v>
      </c>
    </row>
    <row r="3" spans="1:22" x14ac:dyDescent="0.2">
      <c r="B3" s="12"/>
    </row>
    <row r="4" spans="1:22" x14ac:dyDescent="0.2">
      <c r="B4" s="12"/>
      <c r="G4" s="14"/>
      <c r="K4" s="14"/>
      <c r="L4" s="14" t="s">
        <v>451</v>
      </c>
    </row>
    <row r="5" spans="1:22" x14ac:dyDescent="0.2">
      <c r="B5" s="12"/>
      <c r="G5" s="14"/>
      <c r="K5" s="14"/>
      <c r="L5" s="14" t="s">
        <v>344</v>
      </c>
    </row>
    <row r="6" spans="1:22" x14ac:dyDescent="0.2">
      <c r="B6" s="12"/>
    </row>
    <row r="7" spans="1:22" ht="15" thickBot="1" x14ac:dyDescent="0.25">
      <c r="B7" s="12"/>
      <c r="J7" s="13"/>
      <c r="N7" s="13"/>
      <c r="R7" s="13" t="s">
        <v>415</v>
      </c>
    </row>
    <row r="8" spans="1:22" ht="21.75" customHeight="1" thickBot="1" x14ac:dyDescent="0.25">
      <c r="B8" s="121"/>
      <c r="C8" s="122"/>
      <c r="D8" s="352" t="s">
        <v>324</v>
      </c>
      <c r="E8" s="786" t="s">
        <v>452</v>
      </c>
      <c r="F8" s="864" t="s">
        <v>454</v>
      </c>
      <c r="G8" s="787"/>
      <c r="H8" s="787"/>
      <c r="I8" s="787"/>
      <c r="J8" s="787"/>
      <c r="K8" s="787"/>
      <c r="L8" s="787"/>
      <c r="M8" s="787"/>
      <c r="N8" s="787"/>
      <c r="O8" s="787"/>
      <c r="P8" s="787"/>
      <c r="Q8" s="787"/>
      <c r="R8" s="788"/>
      <c r="S8" s="789" t="s">
        <v>466</v>
      </c>
    </row>
    <row r="9" spans="1:22" ht="21.75" customHeight="1" x14ac:dyDescent="0.2">
      <c r="B9" s="131"/>
      <c r="C9" s="132"/>
      <c r="D9" s="428"/>
      <c r="E9" s="865"/>
      <c r="F9" s="795"/>
      <c r="G9" s="791"/>
      <c r="H9" s="791"/>
      <c r="I9" s="792" t="s">
        <v>455</v>
      </c>
      <c r="J9" s="866" t="s">
        <v>367</v>
      </c>
      <c r="K9" s="867" t="s">
        <v>456</v>
      </c>
      <c r="L9" s="868"/>
      <c r="M9" s="868"/>
      <c r="N9" s="868"/>
      <c r="O9" s="868" t="s">
        <v>457</v>
      </c>
      <c r="P9" s="868"/>
      <c r="Q9" s="868"/>
      <c r="R9" s="869"/>
      <c r="S9" s="795"/>
    </row>
    <row r="10" spans="1:22" s="11" customFormat="1" ht="15" customHeight="1" x14ac:dyDescent="0.2">
      <c r="A10" s="796"/>
      <c r="B10" s="131"/>
      <c r="C10" s="132"/>
      <c r="D10" s="353"/>
      <c r="E10" s="797"/>
      <c r="F10" s="807" t="s">
        <v>324</v>
      </c>
      <c r="G10" s="870"/>
      <c r="H10" s="799"/>
      <c r="I10" s="792"/>
      <c r="J10" s="866"/>
      <c r="K10" s="805"/>
      <c r="L10" s="802"/>
      <c r="M10" s="803" t="s">
        <v>455</v>
      </c>
      <c r="N10" s="804" t="s">
        <v>367</v>
      </c>
      <c r="O10" s="805"/>
      <c r="P10" s="802"/>
      <c r="Q10" s="803" t="s">
        <v>455</v>
      </c>
      <c r="R10" s="806" t="s">
        <v>367</v>
      </c>
      <c r="S10" s="807" t="s">
        <v>324</v>
      </c>
    </row>
    <row r="11" spans="1:22" s="11" customFormat="1" ht="15" customHeight="1" x14ac:dyDescent="0.2">
      <c r="A11" s="796"/>
      <c r="B11" s="131"/>
      <c r="C11" s="132"/>
      <c r="D11" s="353"/>
      <c r="E11" s="797"/>
      <c r="F11" s="790"/>
      <c r="G11" s="871" t="s">
        <v>458</v>
      </c>
      <c r="H11" s="278" t="s">
        <v>459</v>
      </c>
      <c r="I11" s="792"/>
      <c r="J11" s="866"/>
      <c r="K11" s="812" t="s">
        <v>458</v>
      </c>
      <c r="L11" s="278" t="s">
        <v>459</v>
      </c>
      <c r="M11" s="872"/>
      <c r="N11" s="811"/>
      <c r="O11" s="812" t="s">
        <v>458</v>
      </c>
      <c r="P11" s="278" t="s">
        <v>459</v>
      </c>
      <c r="Q11" s="872"/>
      <c r="R11" s="813"/>
      <c r="S11" s="873"/>
    </row>
    <row r="12" spans="1:22" s="11" customFormat="1" ht="10.5" customHeight="1" x14ac:dyDescent="0.2">
      <c r="A12" s="796"/>
      <c r="B12" s="131"/>
      <c r="C12" s="132"/>
      <c r="D12" s="353"/>
      <c r="E12" s="797"/>
      <c r="F12" s="790"/>
      <c r="G12" s="871"/>
      <c r="H12" s="184"/>
      <c r="I12" s="792"/>
      <c r="J12" s="866"/>
      <c r="K12" s="812"/>
      <c r="L12" s="184"/>
      <c r="M12" s="872"/>
      <c r="N12" s="811"/>
      <c r="O12" s="812"/>
      <c r="P12" s="184"/>
      <c r="Q12" s="872"/>
      <c r="R12" s="813"/>
      <c r="S12" s="873"/>
    </row>
    <row r="13" spans="1:22" s="11" customFormat="1" ht="37.5" customHeight="1" x14ac:dyDescent="0.2">
      <c r="A13" s="796"/>
      <c r="B13" s="190"/>
      <c r="C13" s="191"/>
      <c r="D13" s="358"/>
      <c r="E13" s="814"/>
      <c r="F13" s="823"/>
      <c r="G13" s="874"/>
      <c r="H13" s="201"/>
      <c r="I13" s="816"/>
      <c r="J13" s="875"/>
      <c r="K13" s="821"/>
      <c r="L13" s="201"/>
      <c r="M13" s="876"/>
      <c r="N13" s="820"/>
      <c r="O13" s="821"/>
      <c r="P13" s="201"/>
      <c r="Q13" s="876"/>
      <c r="R13" s="822"/>
      <c r="S13" s="877"/>
      <c r="U13" s="119" t="s">
        <v>467</v>
      </c>
    </row>
    <row r="14" spans="1:22" ht="25.2" customHeight="1" x14ac:dyDescent="0.2">
      <c r="A14" s="12"/>
      <c r="B14" s="46" t="s">
        <v>301</v>
      </c>
      <c r="C14" s="824"/>
      <c r="D14" s="825">
        <v>401</v>
      </c>
      <c r="E14" s="826">
        <f>E16+E18+E20+E22+E24+E26</f>
        <v>2335</v>
      </c>
      <c r="F14" s="564">
        <f>D14</f>
        <v>401</v>
      </c>
      <c r="G14" s="394">
        <f t="shared" ref="G14:I14" si="0">G16+G18+G20+G22+G24+G26</f>
        <v>35</v>
      </c>
      <c r="H14" s="553">
        <f t="shared" si="0"/>
        <v>42</v>
      </c>
      <c r="I14" s="401">
        <f t="shared" si="0"/>
        <v>195</v>
      </c>
      <c r="J14" s="395">
        <f>J16+J18+J20+J22+J24+J26</f>
        <v>171</v>
      </c>
      <c r="K14" s="554">
        <f t="shared" ref="K14:R14" si="1">K16+K18+K20+K22+K24+K26</f>
        <v>29</v>
      </c>
      <c r="L14" s="553">
        <f t="shared" si="1"/>
        <v>22</v>
      </c>
      <c r="M14" s="401">
        <f t="shared" si="1"/>
        <v>197</v>
      </c>
      <c r="N14" s="554">
        <f t="shared" si="1"/>
        <v>175</v>
      </c>
      <c r="O14" s="554">
        <f t="shared" si="1"/>
        <v>31</v>
      </c>
      <c r="P14" s="553">
        <f t="shared" si="1"/>
        <v>20</v>
      </c>
      <c r="Q14" s="401">
        <f t="shared" si="1"/>
        <v>198</v>
      </c>
      <c r="R14" s="616">
        <f t="shared" si="1"/>
        <v>172</v>
      </c>
      <c r="S14" s="564">
        <f>D14</f>
        <v>401</v>
      </c>
      <c r="U14" s="12">
        <f t="shared" ref="U14:U43" si="2">K14+M14+N14</f>
        <v>401</v>
      </c>
      <c r="V14" s="426">
        <f>U14-F14</f>
        <v>0</v>
      </c>
    </row>
    <row r="15" spans="1:22" ht="25.2" customHeight="1" thickBot="1" x14ac:dyDescent="0.25">
      <c r="A15" s="12"/>
      <c r="B15" s="827"/>
      <c r="C15" s="828"/>
      <c r="D15" s="435"/>
      <c r="E15" s="829"/>
      <c r="F15" s="833"/>
      <c r="G15" s="878">
        <f>G14/D14</f>
        <v>8.7281795511221949E-2</v>
      </c>
      <c r="H15" s="671"/>
      <c r="I15" s="371">
        <f>I14/D14</f>
        <v>0.486284289276808</v>
      </c>
      <c r="J15" s="372">
        <f>J14/D14</f>
        <v>0.42643391521197005</v>
      </c>
      <c r="K15" s="831">
        <f>K14/F14</f>
        <v>7.2319201995012475E-2</v>
      </c>
      <c r="L15" s="671"/>
      <c r="M15" s="371">
        <f>M14/F14</f>
        <v>0.49127182044887779</v>
      </c>
      <c r="N15" s="879">
        <f>N14/F14</f>
        <v>0.43640897755610975</v>
      </c>
      <c r="O15" s="831">
        <f>O14/F14</f>
        <v>7.7306733167082295E-2</v>
      </c>
      <c r="P15" s="671"/>
      <c r="Q15" s="371">
        <f>Q14/F14</f>
        <v>0.49376558603491272</v>
      </c>
      <c r="R15" s="880">
        <f>R14/F14</f>
        <v>0.42892768079800497</v>
      </c>
      <c r="S15" s="833"/>
      <c r="U15" s="65">
        <f t="shared" si="2"/>
        <v>1</v>
      </c>
      <c r="V15" s="426">
        <f>1-U15</f>
        <v>0</v>
      </c>
    </row>
    <row r="16" spans="1:22" ht="25.2" customHeight="1" thickTop="1" thickBot="1" x14ac:dyDescent="0.25">
      <c r="A16" s="12"/>
      <c r="B16" s="66" t="s">
        <v>302</v>
      </c>
      <c r="C16" s="380" t="s">
        <v>303</v>
      </c>
      <c r="D16" s="436">
        <v>45</v>
      </c>
      <c r="E16" s="835">
        <v>9</v>
      </c>
      <c r="F16" s="382">
        <f t="shared" ref="F16:F39" si="3">D16</f>
        <v>45</v>
      </c>
      <c r="G16" s="881">
        <v>2</v>
      </c>
      <c r="H16" s="882">
        <f>L16+P16</f>
        <v>3</v>
      </c>
      <c r="I16" s="881">
        <v>8</v>
      </c>
      <c r="J16" s="883">
        <f>D16-G16-I16</f>
        <v>35</v>
      </c>
      <c r="K16" s="884">
        <v>2</v>
      </c>
      <c r="L16" s="882">
        <v>1</v>
      </c>
      <c r="M16" s="881">
        <v>8</v>
      </c>
      <c r="N16" s="884">
        <f>F16-K16-M16</f>
        <v>35</v>
      </c>
      <c r="O16" s="884">
        <v>2</v>
      </c>
      <c r="P16" s="882">
        <v>2</v>
      </c>
      <c r="Q16" s="881">
        <v>8</v>
      </c>
      <c r="R16" s="885">
        <f>F16-O16-Q16</f>
        <v>35</v>
      </c>
      <c r="S16" s="886">
        <f t="shared" ref="S16:S39" si="4">D16</f>
        <v>45</v>
      </c>
      <c r="U16" s="12">
        <f t="shared" si="2"/>
        <v>45</v>
      </c>
      <c r="V16" s="426">
        <f>U16-F16</f>
        <v>0</v>
      </c>
    </row>
    <row r="17" spans="1:22" ht="25.2" customHeight="1" thickTop="1" thickBot="1" x14ac:dyDescent="0.25">
      <c r="A17" s="12"/>
      <c r="B17" s="836"/>
      <c r="C17" s="827"/>
      <c r="D17" s="437"/>
      <c r="E17" s="837"/>
      <c r="F17" s="382">
        <f t="shared" si="3"/>
        <v>0</v>
      </c>
      <c r="G17" s="599">
        <f>G16/D16</f>
        <v>4.4444444444444446E-2</v>
      </c>
      <c r="H17" s="76"/>
      <c r="I17" s="599">
        <f>I16/D16</f>
        <v>0.17777777777777778</v>
      </c>
      <c r="J17" s="439">
        <f>J16/D16</f>
        <v>0.77777777777777779</v>
      </c>
      <c r="K17" s="601">
        <f>K16/F16</f>
        <v>4.4444444444444446E-2</v>
      </c>
      <c r="L17" s="840"/>
      <c r="M17" s="599">
        <f>M16/F16</f>
        <v>0.17777777777777778</v>
      </c>
      <c r="N17" s="601">
        <f>N16/F16</f>
        <v>0.77777777777777779</v>
      </c>
      <c r="O17" s="601">
        <f>O16/F16</f>
        <v>4.4444444444444446E-2</v>
      </c>
      <c r="P17" s="840"/>
      <c r="Q17" s="599">
        <f>Q16/F16</f>
        <v>0.17777777777777778</v>
      </c>
      <c r="R17" s="602">
        <f>R16/F16</f>
        <v>0.77777777777777779</v>
      </c>
      <c r="S17" s="886">
        <f t="shared" si="4"/>
        <v>0</v>
      </c>
      <c r="U17" s="65">
        <f t="shared" si="2"/>
        <v>1</v>
      </c>
      <c r="V17" s="426">
        <f>1-U17</f>
        <v>0</v>
      </c>
    </row>
    <row r="18" spans="1:22" ht="25.2" customHeight="1" thickTop="1" thickBot="1" x14ac:dyDescent="0.25">
      <c r="A18" s="12"/>
      <c r="B18" s="836"/>
      <c r="C18" s="82" t="s">
        <v>304</v>
      </c>
      <c r="D18" s="440">
        <v>75</v>
      </c>
      <c r="E18" s="841">
        <v>436</v>
      </c>
      <c r="F18" s="382">
        <f t="shared" si="3"/>
        <v>75</v>
      </c>
      <c r="G18" s="401">
        <v>8</v>
      </c>
      <c r="H18" s="887">
        <f t="shared" ref="H18" si="5">L18+P18</f>
        <v>12</v>
      </c>
      <c r="I18" s="401">
        <v>41</v>
      </c>
      <c r="J18" s="365">
        <f>D18-G18-I18</f>
        <v>26</v>
      </c>
      <c r="K18" s="550">
        <v>8</v>
      </c>
      <c r="L18" s="549">
        <v>11</v>
      </c>
      <c r="M18" s="401">
        <v>41</v>
      </c>
      <c r="N18" s="550">
        <f>F18-K18-M18</f>
        <v>26</v>
      </c>
      <c r="O18" s="550">
        <v>6</v>
      </c>
      <c r="P18" s="549">
        <v>1</v>
      </c>
      <c r="Q18" s="401">
        <v>43</v>
      </c>
      <c r="R18" s="609">
        <f>F18-O18-Q18</f>
        <v>26</v>
      </c>
      <c r="S18" s="886">
        <f t="shared" si="4"/>
        <v>75</v>
      </c>
      <c r="U18" s="12">
        <f t="shared" si="2"/>
        <v>75</v>
      </c>
      <c r="V18" s="426">
        <f>U18-F18</f>
        <v>0</v>
      </c>
    </row>
    <row r="19" spans="1:22" ht="25.2" customHeight="1" thickTop="1" thickBot="1" x14ac:dyDescent="0.25">
      <c r="A19" s="12"/>
      <c r="B19" s="836"/>
      <c r="C19" s="88"/>
      <c r="D19" s="441"/>
      <c r="E19" s="837"/>
      <c r="F19" s="382">
        <f t="shared" si="3"/>
        <v>0</v>
      </c>
      <c r="G19" s="599">
        <f>G18/D18</f>
        <v>0.10666666666666667</v>
      </c>
      <c r="H19" s="76"/>
      <c r="I19" s="599">
        <f>I18/D18</f>
        <v>0.54666666666666663</v>
      </c>
      <c r="J19" s="439">
        <f>J18/D18</f>
        <v>0.34666666666666668</v>
      </c>
      <c r="K19" s="601">
        <f>K18/F18</f>
        <v>0.10666666666666667</v>
      </c>
      <c r="L19" s="840"/>
      <c r="M19" s="599">
        <f>M18/F18</f>
        <v>0.54666666666666663</v>
      </c>
      <c r="N19" s="601">
        <f>N18/F18</f>
        <v>0.34666666666666668</v>
      </c>
      <c r="O19" s="601">
        <f>O18/F18</f>
        <v>0.08</v>
      </c>
      <c r="P19" s="840"/>
      <c r="Q19" s="599">
        <f>Q18/F18</f>
        <v>0.57333333333333336</v>
      </c>
      <c r="R19" s="602">
        <f>R18/F18</f>
        <v>0.34666666666666668</v>
      </c>
      <c r="S19" s="886">
        <f t="shared" si="4"/>
        <v>0</v>
      </c>
      <c r="U19" s="65">
        <f t="shared" si="2"/>
        <v>1</v>
      </c>
      <c r="V19" s="426">
        <f>1-U19</f>
        <v>0</v>
      </c>
    </row>
    <row r="20" spans="1:22" ht="25.2" customHeight="1" thickTop="1" thickBot="1" x14ac:dyDescent="0.25">
      <c r="A20" s="12"/>
      <c r="B20" s="836"/>
      <c r="C20" s="82" t="s">
        <v>305</v>
      </c>
      <c r="D20" s="440">
        <v>24</v>
      </c>
      <c r="E20" s="841">
        <v>113</v>
      </c>
      <c r="F20" s="382">
        <f t="shared" si="3"/>
        <v>24</v>
      </c>
      <c r="G20" s="401">
        <v>1</v>
      </c>
      <c r="H20" s="887">
        <f t="shared" ref="H20" si="6">L20+P20</f>
        <v>0</v>
      </c>
      <c r="I20" s="401">
        <v>12</v>
      </c>
      <c r="J20" s="365">
        <f t="shared" ref="J20" si="7">D20-G20-I20</f>
        <v>11</v>
      </c>
      <c r="K20" s="845">
        <v>1</v>
      </c>
      <c r="L20" s="843">
        <v>0</v>
      </c>
      <c r="M20" s="844">
        <v>12</v>
      </c>
      <c r="N20" s="845">
        <f>F20-K20-M20</f>
        <v>11</v>
      </c>
      <c r="O20" s="550">
        <v>1</v>
      </c>
      <c r="P20" s="843">
        <v>0</v>
      </c>
      <c r="Q20" s="401">
        <v>12</v>
      </c>
      <c r="R20" s="609">
        <f t="shared" ref="R20" si="8">F20-O20-Q20</f>
        <v>11</v>
      </c>
      <c r="S20" s="886">
        <f t="shared" si="4"/>
        <v>24</v>
      </c>
      <c r="U20" s="12">
        <f t="shared" si="2"/>
        <v>24</v>
      </c>
      <c r="V20" s="426">
        <f>U20-F20</f>
        <v>0</v>
      </c>
    </row>
    <row r="21" spans="1:22" ht="25.2" customHeight="1" thickTop="1" thickBot="1" x14ac:dyDescent="0.25">
      <c r="A21" s="12"/>
      <c r="B21" s="836"/>
      <c r="C21" s="88"/>
      <c r="D21" s="441"/>
      <c r="E21" s="837"/>
      <c r="F21" s="382">
        <f t="shared" si="3"/>
        <v>0</v>
      </c>
      <c r="G21" s="599">
        <f t="shared" ref="G21" si="9">G20/D20</f>
        <v>4.1666666666666664E-2</v>
      </c>
      <c r="H21" s="840"/>
      <c r="I21" s="599">
        <f t="shared" ref="I21" si="10">I20/D20</f>
        <v>0.5</v>
      </c>
      <c r="J21" s="439">
        <f t="shared" ref="J21" si="11">J20/D20</f>
        <v>0.45833333333333331</v>
      </c>
      <c r="K21" s="601">
        <f>K20/F20</f>
        <v>4.1666666666666664E-2</v>
      </c>
      <c r="L21" s="840"/>
      <c r="M21" s="599">
        <f>M20/F20</f>
        <v>0.5</v>
      </c>
      <c r="N21" s="601">
        <f>N20/F20</f>
        <v>0.45833333333333331</v>
      </c>
      <c r="O21" s="601">
        <f t="shared" ref="O21" si="12">O20/F20</f>
        <v>4.1666666666666664E-2</v>
      </c>
      <c r="P21" s="840"/>
      <c r="Q21" s="599">
        <f t="shared" ref="Q21" si="13">Q20/F20</f>
        <v>0.5</v>
      </c>
      <c r="R21" s="602">
        <f t="shared" ref="R21" si="14">R20/F20</f>
        <v>0.45833333333333331</v>
      </c>
      <c r="S21" s="886">
        <f t="shared" si="4"/>
        <v>0</v>
      </c>
      <c r="U21" s="65">
        <f t="shared" si="2"/>
        <v>1</v>
      </c>
      <c r="V21" s="426">
        <f>1-U21</f>
        <v>0</v>
      </c>
    </row>
    <row r="22" spans="1:22" ht="25.2" customHeight="1" thickTop="1" thickBot="1" x14ac:dyDescent="0.25">
      <c r="A22" s="12"/>
      <c r="B22" s="836"/>
      <c r="C22" s="87" t="s">
        <v>306</v>
      </c>
      <c r="D22" s="440">
        <v>90</v>
      </c>
      <c r="E22" s="841">
        <v>407</v>
      </c>
      <c r="F22" s="382">
        <f t="shared" si="3"/>
        <v>90</v>
      </c>
      <c r="G22" s="401">
        <v>9</v>
      </c>
      <c r="H22" s="887">
        <f t="shared" ref="H22" si="15">L22+P22</f>
        <v>6</v>
      </c>
      <c r="I22" s="401">
        <v>46</v>
      </c>
      <c r="J22" s="365">
        <f t="shared" ref="J22" si="16">D22-G22-I22</f>
        <v>35</v>
      </c>
      <c r="K22" s="845">
        <v>5</v>
      </c>
      <c r="L22" s="843">
        <v>1</v>
      </c>
      <c r="M22" s="844">
        <v>49</v>
      </c>
      <c r="N22" s="845">
        <f>F22-K22-M22</f>
        <v>36</v>
      </c>
      <c r="O22" s="550">
        <v>9</v>
      </c>
      <c r="P22" s="843">
        <v>5</v>
      </c>
      <c r="Q22" s="401">
        <v>45</v>
      </c>
      <c r="R22" s="609">
        <f t="shared" ref="R22" si="17">F22-O22-Q22</f>
        <v>36</v>
      </c>
      <c r="S22" s="886">
        <f t="shared" si="4"/>
        <v>90</v>
      </c>
      <c r="U22" s="12">
        <f t="shared" si="2"/>
        <v>90</v>
      </c>
      <c r="V22" s="426">
        <f>U22-F22</f>
        <v>0</v>
      </c>
    </row>
    <row r="23" spans="1:22" ht="25.2" customHeight="1" thickTop="1" thickBot="1" x14ac:dyDescent="0.25">
      <c r="A23" s="12"/>
      <c r="B23" s="836"/>
      <c r="C23" s="827"/>
      <c r="D23" s="441"/>
      <c r="E23" s="837"/>
      <c r="F23" s="382">
        <f t="shared" si="3"/>
        <v>0</v>
      </c>
      <c r="G23" s="599">
        <f t="shared" ref="G23" si="18">G22/D22</f>
        <v>0.1</v>
      </c>
      <c r="H23" s="840"/>
      <c r="I23" s="599">
        <f t="shared" ref="I23" si="19">I22/D22</f>
        <v>0.51111111111111107</v>
      </c>
      <c r="J23" s="439">
        <f t="shared" ref="J23" si="20">J22/D22</f>
        <v>0.3888888888888889</v>
      </c>
      <c r="K23" s="601">
        <f>K22/F22</f>
        <v>5.5555555555555552E-2</v>
      </c>
      <c r="L23" s="840"/>
      <c r="M23" s="599">
        <f>M22/F22</f>
        <v>0.5444444444444444</v>
      </c>
      <c r="N23" s="601">
        <f>N22/F22</f>
        <v>0.4</v>
      </c>
      <c r="O23" s="601">
        <f t="shared" ref="O23" si="21">O22/F22</f>
        <v>0.1</v>
      </c>
      <c r="P23" s="840"/>
      <c r="Q23" s="599">
        <f t="shared" ref="Q23" si="22">Q22/F22</f>
        <v>0.5</v>
      </c>
      <c r="R23" s="602">
        <f t="shared" ref="R23" si="23">R22/F22</f>
        <v>0.4</v>
      </c>
      <c r="S23" s="886">
        <f t="shared" si="4"/>
        <v>0</v>
      </c>
      <c r="U23" s="65">
        <f t="shared" si="2"/>
        <v>1</v>
      </c>
      <c r="V23" s="426">
        <f>1-U23</f>
        <v>0</v>
      </c>
    </row>
    <row r="24" spans="1:22" ht="25.2" customHeight="1" thickTop="1" thickBot="1" x14ac:dyDescent="0.25">
      <c r="A24" s="12"/>
      <c r="B24" s="836"/>
      <c r="C24" s="82" t="s">
        <v>307</v>
      </c>
      <c r="D24" s="440">
        <v>8</v>
      </c>
      <c r="E24" s="841">
        <v>72</v>
      </c>
      <c r="F24" s="382">
        <f t="shared" si="3"/>
        <v>8</v>
      </c>
      <c r="G24" s="401">
        <v>0</v>
      </c>
      <c r="H24" s="887">
        <f t="shared" ref="H24" si="24">L24+P24</f>
        <v>0</v>
      </c>
      <c r="I24" s="401">
        <v>5</v>
      </c>
      <c r="J24" s="365">
        <f t="shared" ref="J24" si="25">D24-G24-I24</f>
        <v>3</v>
      </c>
      <c r="K24" s="845">
        <v>0</v>
      </c>
      <c r="L24" s="843">
        <v>0</v>
      </c>
      <c r="M24" s="844">
        <v>5</v>
      </c>
      <c r="N24" s="845">
        <f>F24-K24-M24</f>
        <v>3</v>
      </c>
      <c r="O24" s="550">
        <v>0</v>
      </c>
      <c r="P24" s="843">
        <v>0</v>
      </c>
      <c r="Q24" s="401">
        <v>5</v>
      </c>
      <c r="R24" s="609">
        <f>F24-O24-Q24</f>
        <v>3</v>
      </c>
      <c r="S24" s="886">
        <f t="shared" si="4"/>
        <v>8</v>
      </c>
      <c r="U24" s="12">
        <f t="shared" si="2"/>
        <v>8</v>
      </c>
      <c r="V24" s="426">
        <f>U24-F24</f>
        <v>0</v>
      </c>
    </row>
    <row r="25" spans="1:22" ht="25.2" customHeight="1" thickTop="1" thickBot="1" x14ac:dyDescent="0.25">
      <c r="A25" s="12"/>
      <c r="B25" s="836"/>
      <c r="C25" s="827"/>
      <c r="D25" s="441"/>
      <c r="E25" s="837"/>
      <c r="F25" s="382">
        <f t="shared" si="3"/>
        <v>0</v>
      </c>
      <c r="G25" s="599">
        <f t="shared" ref="G25" si="26">G24/D24</f>
        <v>0</v>
      </c>
      <c r="H25" s="75"/>
      <c r="I25" s="599">
        <f t="shared" ref="I25" si="27">I24/D24</f>
        <v>0.625</v>
      </c>
      <c r="J25" s="439">
        <f>J24/D24</f>
        <v>0.375</v>
      </c>
      <c r="K25" s="601">
        <f>K24/F24</f>
        <v>0</v>
      </c>
      <c r="L25" s="840"/>
      <c r="M25" s="599">
        <f>M24/F24</f>
        <v>0.625</v>
      </c>
      <c r="N25" s="601">
        <f>N24/F24</f>
        <v>0.375</v>
      </c>
      <c r="O25" s="601">
        <f t="shared" ref="O25" si="28">O24/F24</f>
        <v>0</v>
      </c>
      <c r="P25" s="840"/>
      <c r="Q25" s="599">
        <f t="shared" ref="Q25" si="29">Q24/F24</f>
        <v>0.625</v>
      </c>
      <c r="R25" s="602">
        <f t="shared" ref="R25" si="30">R24/F24</f>
        <v>0.375</v>
      </c>
      <c r="S25" s="886">
        <f t="shared" si="4"/>
        <v>0</v>
      </c>
      <c r="U25" s="65">
        <f t="shared" si="2"/>
        <v>1</v>
      </c>
      <c r="V25" s="426">
        <f>1-U25</f>
        <v>0</v>
      </c>
    </row>
    <row r="26" spans="1:22" ht="25.2" customHeight="1" thickTop="1" thickBot="1" x14ac:dyDescent="0.25">
      <c r="A26" s="12"/>
      <c r="B26" s="836"/>
      <c r="C26" s="82" t="s">
        <v>308</v>
      </c>
      <c r="D26" s="440">
        <v>159</v>
      </c>
      <c r="E26" s="846">
        <v>1298</v>
      </c>
      <c r="F26" s="382">
        <f t="shared" si="3"/>
        <v>159</v>
      </c>
      <c r="G26" s="401">
        <v>15</v>
      </c>
      <c r="H26" s="888">
        <f t="shared" ref="H26" si="31">L26+P26</f>
        <v>21</v>
      </c>
      <c r="I26" s="401">
        <v>83</v>
      </c>
      <c r="J26" s="365">
        <f t="shared" ref="J26" si="32">D26-G26-I26</f>
        <v>61</v>
      </c>
      <c r="K26" s="845">
        <v>13</v>
      </c>
      <c r="L26" s="843">
        <v>9</v>
      </c>
      <c r="M26" s="844">
        <v>82</v>
      </c>
      <c r="N26" s="845">
        <f>F26-K26-M26</f>
        <v>64</v>
      </c>
      <c r="O26" s="550">
        <v>13</v>
      </c>
      <c r="P26" s="843">
        <v>12</v>
      </c>
      <c r="Q26" s="401">
        <v>85</v>
      </c>
      <c r="R26" s="609">
        <f>F26-O26-Q26</f>
        <v>61</v>
      </c>
      <c r="S26" s="886">
        <f t="shared" si="4"/>
        <v>159</v>
      </c>
      <c r="U26" s="12">
        <f t="shared" si="2"/>
        <v>159</v>
      </c>
      <c r="V26" s="426">
        <f>U26-F26</f>
        <v>0</v>
      </c>
    </row>
    <row r="27" spans="1:22" ht="25.2" customHeight="1" thickTop="1" thickBot="1" x14ac:dyDescent="0.25">
      <c r="A27" s="12"/>
      <c r="B27" s="836"/>
      <c r="C27" s="827"/>
      <c r="D27" s="437"/>
      <c r="E27" s="837"/>
      <c r="F27" s="382">
        <f t="shared" si="3"/>
        <v>0</v>
      </c>
      <c r="G27" s="618">
        <f t="shared" ref="G27" si="33">G26/D26</f>
        <v>9.4339622641509441E-2</v>
      </c>
      <c r="H27" s="93"/>
      <c r="I27" s="618">
        <f t="shared" ref="I27" si="34">I26/D26</f>
        <v>0.5220125786163522</v>
      </c>
      <c r="J27" s="832">
        <f t="shared" ref="J27" si="35">J26/D26</f>
        <v>0.38364779874213839</v>
      </c>
      <c r="K27" s="601">
        <f>K26/F26</f>
        <v>8.1761006289308172E-2</v>
      </c>
      <c r="L27" s="840"/>
      <c r="M27" s="599">
        <f>M26/F26</f>
        <v>0.51572327044025157</v>
      </c>
      <c r="N27" s="601">
        <f>N26/F26</f>
        <v>0.40251572327044027</v>
      </c>
      <c r="O27" s="620">
        <f>O26/F26</f>
        <v>8.1761006289308172E-2</v>
      </c>
      <c r="P27" s="840"/>
      <c r="Q27" s="618">
        <f>Q26/F26</f>
        <v>0.53459119496855345</v>
      </c>
      <c r="R27" s="832">
        <f t="shared" ref="R27" si="36">R26/F26</f>
        <v>0.38364779874213839</v>
      </c>
      <c r="S27" s="886">
        <f t="shared" si="4"/>
        <v>0</v>
      </c>
      <c r="U27" s="65">
        <f t="shared" si="2"/>
        <v>1</v>
      </c>
      <c r="V27" s="426">
        <f>1-U27</f>
        <v>0</v>
      </c>
    </row>
    <row r="28" spans="1:22" ht="25.2" customHeight="1" thickTop="1" thickBot="1" x14ac:dyDescent="0.25">
      <c r="A28" s="12"/>
      <c r="B28" s="66" t="s">
        <v>309</v>
      </c>
      <c r="C28" s="380" t="s">
        <v>310</v>
      </c>
      <c r="D28" s="436">
        <v>87</v>
      </c>
      <c r="E28" s="835">
        <v>76</v>
      </c>
      <c r="F28" s="382">
        <f t="shared" si="3"/>
        <v>87</v>
      </c>
      <c r="G28" s="394">
        <v>1</v>
      </c>
      <c r="H28" s="553">
        <f>L28+P28</f>
        <v>0</v>
      </c>
      <c r="I28" s="394">
        <v>33</v>
      </c>
      <c r="J28" s="395">
        <f t="shared" ref="J28" si="37">D28-G28-I28</f>
        <v>53</v>
      </c>
      <c r="K28" s="884">
        <v>1</v>
      </c>
      <c r="L28" s="882">
        <v>0</v>
      </c>
      <c r="M28" s="881">
        <v>33</v>
      </c>
      <c r="N28" s="884">
        <f>F28-K28-M28</f>
        <v>53</v>
      </c>
      <c r="O28" s="554">
        <v>1</v>
      </c>
      <c r="P28" s="882">
        <v>0</v>
      </c>
      <c r="Q28" s="394">
        <v>33</v>
      </c>
      <c r="R28" s="616">
        <f t="shared" ref="R28" si="38">F28-O28-Q28</f>
        <v>53</v>
      </c>
      <c r="S28" s="886">
        <f t="shared" si="4"/>
        <v>87</v>
      </c>
      <c r="U28" s="12">
        <f t="shared" si="2"/>
        <v>87</v>
      </c>
      <c r="V28" s="426">
        <f>U28-F28</f>
        <v>0</v>
      </c>
    </row>
    <row r="29" spans="1:22" ht="25.2" customHeight="1" thickTop="1" thickBot="1" x14ac:dyDescent="0.25">
      <c r="A29" s="12"/>
      <c r="B29" s="836"/>
      <c r="C29" s="88"/>
      <c r="D29" s="441"/>
      <c r="E29" s="848"/>
      <c r="F29" s="382">
        <f t="shared" si="3"/>
        <v>0</v>
      </c>
      <c r="G29" s="599">
        <f t="shared" ref="G29" si="39">G28/D28</f>
        <v>1.1494252873563218E-2</v>
      </c>
      <c r="H29" s="840"/>
      <c r="I29" s="599">
        <f t="shared" ref="I29" si="40">I28/D28</f>
        <v>0.37931034482758619</v>
      </c>
      <c r="J29" s="439">
        <f t="shared" ref="J29" si="41">J28/D28</f>
        <v>0.60919540229885061</v>
      </c>
      <c r="K29" s="889">
        <f>K28/F28</f>
        <v>1.1494252873563218E-2</v>
      </c>
      <c r="L29" s="840"/>
      <c r="M29" s="76">
        <f>M28/F28</f>
        <v>0.37931034482758619</v>
      </c>
      <c r="N29" s="889">
        <f>N28/F28</f>
        <v>0.60919540229885061</v>
      </c>
      <c r="O29" s="601">
        <f t="shared" ref="O29" si="42">O28/F28</f>
        <v>1.1494252873563218E-2</v>
      </c>
      <c r="P29" s="840"/>
      <c r="Q29" s="599">
        <f t="shared" ref="Q29" si="43">Q28/F28</f>
        <v>0.37931034482758619</v>
      </c>
      <c r="R29" s="602">
        <f t="shared" ref="R29" si="44">R28/F28</f>
        <v>0.60919540229885061</v>
      </c>
      <c r="S29" s="886">
        <f t="shared" si="4"/>
        <v>0</v>
      </c>
      <c r="U29" s="65">
        <f t="shared" si="2"/>
        <v>1</v>
      </c>
      <c r="V29" s="426">
        <f>1-U29</f>
        <v>0</v>
      </c>
    </row>
    <row r="30" spans="1:22" ht="25.2" customHeight="1" thickTop="1" thickBot="1" x14ac:dyDescent="0.25">
      <c r="A30" s="12"/>
      <c r="B30" s="836"/>
      <c r="C30" s="82" t="s">
        <v>311</v>
      </c>
      <c r="D30" s="444">
        <v>178</v>
      </c>
      <c r="E30" s="849">
        <v>232</v>
      </c>
      <c r="F30" s="382">
        <f t="shared" si="3"/>
        <v>178</v>
      </c>
      <c r="G30" s="401">
        <v>11</v>
      </c>
      <c r="H30" s="549">
        <f>L30+P30</f>
        <v>6</v>
      </c>
      <c r="I30" s="401">
        <v>83</v>
      </c>
      <c r="J30" s="365">
        <f t="shared" ref="J30" si="45">D30-G30-I30</f>
        <v>84</v>
      </c>
      <c r="K30" s="845">
        <v>10</v>
      </c>
      <c r="L30" s="843">
        <v>3</v>
      </c>
      <c r="M30" s="844">
        <v>82</v>
      </c>
      <c r="N30" s="845">
        <f>F30-K30-M30</f>
        <v>86</v>
      </c>
      <c r="O30" s="550">
        <v>10</v>
      </c>
      <c r="P30" s="843">
        <v>3</v>
      </c>
      <c r="Q30" s="401">
        <v>84</v>
      </c>
      <c r="R30" s="609">
        <f t="shared" ref="R30" si="46">F30-O30-Q30</f>
        <v>84</v>
      </c>
      <c r="S30" s="886">
        <f t="shared" si="4"/>
        <v>178</v>
      </c>
      <c r="U30" s="12">
        <f t="shared" si="2"/>
        <v>178</v>
      </c>
      <c r="V30" s="426">
        <f>U30-F30</f>
        <v>0</v>
      </c>
    </row>
    <row r="31" spans="1:22" ht="25.2" customHeight="1" thickTop="1" thickBot="1" x14ac:dyDescent="0.25">
      <c r="A31" s="12"/>
      <c r="B31" s="836"/>
      <c r="C31" s="88"/>
      <c r="D31" s="441"/>
      <c r="E31" s="848"/>
      <c r="F31" s="382">
        <f t="shared" si="3"/>
        <v>0</v>
      </c>
      <c r="G31" s="599">
        <f t="shared" ref="G31" si="47">G30/D30</f>
        <v>6.1797752808988762E-2</v>
      </c>
      <c r="H31" s="840"/>
      <c r="I31" s="599">
        <f t="shared" ref="I31" si="48">I30/D30</f>
        <v>0.46629213483146065</v>
      </c>
      <c r="J31" s="439">
        <f t="shared" ref="J31" si="49">J30/D30</f>
        <v>0.47191011235955055</v>
      </c>
      <c r="K31" s="601">
        <f>K30/F30</f>
        <v>5.6179775280898875E-2</v>
      </c>
      <c r="L31" s="840"/>
      <c r="M31" s="599">
        <f>M30/F30</f>
        <v>0.4606741573033708</v>
      </c>
      <c r="N31" s="601">
        <f>N30/F30</f>
        <v>0.48314606741573035</v>
      </c>
      <c r="O31" s="601">
        <f t="shared" ref="O31" si="50">O30/F30</f>
        <v>5.6179775280898875E-2</v>
      </c>
      <c r="P31" s="840"/>
      <c r="Q31" s="599">
        <f t="shared" ref="Q31" si="51">Q30/F30</f>
        <v>0.47191011235955055</v>
      </c>
      <c r="R31" s="602">
        <f t="shared" ref="R31" si="52">R30/F30</f>
        <v>0.47191011235955055</v>
      </c>
      <c r="S31" s="886">
        <f t="shared" si="4"/>
        <v>0</v>
      </c>
      <c r="U31" s="65">
        <f t="shared" si="2"/>
        <v>1</v>
      </c>
      <c r="V31" s="426">
        <f>1-U31</f>
        <v>0</v>
      </c>
    </row>
    <row r="32" spans="1:22" ht="25.2" customHeight="1" thickTop="1" thickBot="1" x14ac:dyDescent="0.25">
      <c r="A32" s="12"/>
      <c r="B32" s="836"/>
      <c r="C32" s="82" t="s">
        <v>312</v>
      </c>
      <c r="D32" s="437">
        <v>53</v>
      </c>
      <c r="E32" s="849">
        <v>212</v>
      </c>
      <c r="F32" s="382">
        <f t="shared" si="3"/>
        <v>53</v>
      </c>
      <c r="G32" s="401">
        <v>7</v>
      </c>
      <c r="H32" s="549">
        <f>L32+P32</f>
        <v>4</v>
      </c>
      <c r="I32" s="401">
        <v>29</v>
      </c>
      <c r="J32" s="365">
        <f t="shared" ref="J32" si="53">D32-G32-I32</f>
        <v>17</v>
      </c>
      <c r="K32" s="550">
        <v>3</v>
      </c>
      <c r="L32" s="549">
        <v>0</v>
      </c>
      <c r="M32" s="401">
        <v>31</v>
      </c>
      <c r="N32" s="550">
        <f>F32-K32-M32</f>
        <v>19</v>
      </c>
      <c r="O32" s="550">
        <v>7</v>
      </c>
      <c r="P32" s="549">
        <v>4</v>
      </c>
      <c r="Q32" s="401">
        <v>28</v>
      </c>
      <c r="R32" s="609">
        <f t="shared" ref="R32" si="54">F32-O32-Q32</f>
        <v>18</v>
      </c>
      <c r="S32" s="886">
        <f t="shared" si="4"/>
        <v>53</v>
      </c>
      <c r="U32" s="12">
        <f t="shared" si="2"/>
        <v>53</v>
      </c>
      <c r="V32" s="426">
        <f>U32-F32</f>
        <v>0</v>
      </c>
    </row>
    <row r="33" spans="1:22" ht="25.2" customHeight="1" thickTop="1" thickBot="1" x14ac:dyDescent="0.25">
      <c r="A33" s="12"/>
      <c r="B33" s="836"/>
      <c r="C33" s="88"/>
      <c r="D33" s="441"/>
      <c r="E33" s="848"/>
      <c r="F33" s="382">
        <f t="shared" si="3"/>
        <v>0</v>
      </c>
      <c r="G33" s="599">
        <f t="shared" ref="G33" si="55">G32/D32</f>
        <v>0.13207547169811321</v>
      </c>
      <c r="H33" s="840"/>
      <c r="I33" s="599">
        <f t="shared" ref="I33" si="56">I32/D32</f>
        <v>0.54716981132075471</v>
      </c>
      <c r="J33" s="439">
        <f t="shared" ref="J33" si="57">J32/D32</f>
        <v>0.32075471698113206</v>
      </c>
      <c r="K33" s="601">
        <f>K32/F32</f>
        <v>5.6603773584905662E-2</v>
      </c>
      <c r="L33" s="840"/>
      <c r="M33" s="599">
        <f>M32/F32</f>
        <v>0.58490566037735847</v>
      </c>
      <c r="N33" s="601">
        <f>N32/F32</f>
        <v>0.35849056603773582</v>
      </c>
      <c r="O33" s="601">
        <f t="shared" ref="O33" si="58">O32/F32</f>
        <v>0.13207547169811321</v>
      </c>
      <c r="P33" s="840"/>
      <c r="Q33" s="599">
        <f t="shared" ref="Q33" si="59">Q32/F32</f>
        <v>0.52830188679245282</v>
      </c>
      <c r="R33" s="602">
        <f t="shared" ref="R33" si="60">R32/F32</f>
        <v>0.33962264150943394</v>
      </c>
      <c r="S33" s="886">
        <f t="shared" si="4"/>
        <v>0</v>
      </c>
      <c r="U33" s="65">
        <f t="shared" si="2"/>
        <v>1</v>
      </c>
      <c r="V33" s="426">
        <f>1-U33</f>
        <v>0</v>
      </c>
    </row>
    <row r="34" spans="1:22" ht="25.2" customHeight="1" thickTop="1" thickBot="1" x14ac:dyDescent="0.25">
      <c r="A34" s="12"/>
      <c r="B34" s="836"/>
      <c r="C34" s="82" t="s">
        <v>313</v>
      </c>
      <c r="D34" s="437">
        <v>26</v>
      </c>
      <c r="E34" s="849">
        <v>275</v>
      </c>
      <c r="F34" s="382">
        <f t="shared" si="3"/>
        <v>26</v>
      </c>
      <c r="G34" s="401">
        <v>3</v>
      </c>
      <c r="H34" s="549">
        <f t="shared" ref="H34" si="61">L34+P34</f>
        <v>3</v>
      </c>
      <c r="I34" s="401">
        <v>15</v>
      </c>
      <c r="J34" s="365">
        <f t="shared" ref="J34" si="62">D34-G34-I34</f>
        <v>8</v>
      </c>
      <c r="K34" s="845">
        <v>3</v>
      </c>
      <c r="L34" s="843">
        <v>1</v>
      </c>
      <c r="M34" s="844">
        <v>15</v>
      </c>
      <c r="N34" s="845">
        <f>F34-K34-M34</f>
        <v>8</v>
      </c>
      <c r="O34" s="550">
        <v>3</v>
      </c>
      <c r="P34" s="843">
        <v>2</v>
      </c>
      <c r="Q34" s="401">
        <v>15</v>
      </c>
      <c r="R34" s="609">
        <f t="shared" ref="R34" si="63">F34-O34-Q34</f>
        <v>8</v>
      </c>
      <c r="S34" s="886">
        <f t="shared" si="4"/>
        <v>26</v>
      </c>
      <c r="U34" s="12">
        <f t="shared" si="2"/>
        <v>26</v>
      </c>
      <c r="V34" s="426">
        <f>U34-F34</f>
        <v>0</v>
      </c>
    </row>
    <row r="35" spans="1:22" ht="25.2" customHeight="1" thickTop="1" thickBot="1" x14ac:dyDescent="0.25">
      <c r="A35" s="12"/>
      <c r="B35" s="836"/>
      <c r="C35" s="88"/>
      <c r="D35" s="441"/>
      <c r="E35" s="848"/>
      <c r="F35" s="382">
        <f t="shared" si="3"/>
        <v>0</v>
      </c>
      <c r="G35" s="599">
        <f t="shared" ref="G35" si="64">G34/D34</f>
        <v>0.11538461538461539</v>
      </c>
      <c r="H35" s="840"/>
      <c r="I35" s="599">
        <f t="shared" ref="I35" si="65">I34/D34</f>
        <v>0.57692307692307687</v>
      </c>
      <c r="J35" s="439">
        <f t="shared" ref="J35" si="66">J34/D34</f>
        <v>0.30769230769230771</v>
      </c>
      <c r="K35" s="601">
        <f>K34/F34</f>
        <v>0.11538461538461539</v>
      </c>
      <c r="L35" s="840"/>
      <c r="M35" s="599">
        <f>M34/F34</f>
        <v>0.57692307692307687</v>
      </c>
      <c r="N35" s="601">
        <f>N34/F34</f>
        <v>0.30769230769230771</v>
      </c>
      <c r="O35" s="601">
        <f t="shared" ref="O35" si="67">O34/F34</f>
        <v>0.11538461538461539</v>
      </c>
      <c r="P35" s="840"/>
      <c r="Q35" s="599">
        <f t="shared" ref="Q35" si="68">Q34/F34</f>
        <v>0.57692307692307687</v>
      </c>
      <c r="R35" s="602">
        <f t="shared" ref="R35" si="69">R34/F34</f>
        <v>0.30769230769230771</v>
      </c>
      <c r="S35" s="886">
        <f t="shared" si="4"/>
        <v>0</v>
      </c>
      <c r="U35" s="65">
        <f t="shared" si="2"/>
        <v>1</v>
      </c>
      <c r="V35" s="426">
        <f>1-U35</f>
        <v>0</v>
      </c>
    </row>
    <row r="36" spans="1:22" ht="25.2" customHeight="1" thickTop="1" thickBot="1" x14ac:dyDescent="0.25">
      <c r="A36" s="12"/>
      <c r="B36" s="836"/>
      <c r="C36" s="82" t="s">
        <v>314</v>
      </c>
      <c r="D36" s="437">
        <v>31</v>
      </c>
      <c r="E36" s="849">
        <v>390</v>
      </c>
      <c r="F36" s="382">
        <f t="shared" si="3"/>
        <v>31</v>
      </c>
      <c r="G36" s="401">
        <v>7</v>
      </c>
      <c r="H36" s="549">
        <f t="shared" ref="H36" si="70">L36+P36</f>
        <v>7</v>
      </c>
      <c r="I36" s="401">
        <v>19</v>
      </c>
      <c r="J36" s="365">
        <f t="shared" ref="J36" si="71">D36-G36-I36</f>
        <v>5</v>
      </c>
      <c r="K36" s="845">
        <v>6</v>
      </c>
      <c r="L36" s="843">
        <v>4</v>
      </c>
      <c r="M36" s="844">
        <v>20</v>
      </c>
      <c r="N36" s="845">
        <f>F36-K36-M36</f>
        <v>5</v>
      </c>
      <c r="O36" s="550">
        <v>5</v>
      </c>
      <c r="P36" s="843">
        <v>3</v>
      </c>
      <c r="Q36" s="401">
        <v>21</v>
      </c>
      <c r="R36" s="609">
        <f t="shared" ref="R36" si="72">F36-O36-Q36</f>
        <v>5</v>
      </c>
      <c r="S36" s="886">
        <f t="shared" si="4"/>
        <v>31</v>
      </c>
      <c r="U36" s="12">
        <f t="shared" si="2"/>
        <v>31</v>
      </c>
      <c r="V36" s="426">
        <f>U36-F36</f>
        <v>0</v>
      </c>
    </row>
    <row r="37" spans="1:22" ht="25.2" customHeight="1" thickTop="1" thickBot="1" x14ac:dyDescent="0.25">
      <c r="A37" s="12"/>
      <c r="B37" s="836"/>
      <c r="C37" s="88"/>
      <c r="D37" s="441"/>
      <c r="E37" s="848"/>
      <c r="F37" s="382">
        <f t="shared" si="3"/>
        <v>0</v>
      </c>
      <c r="G37" s="599">
        <f t="shared" ref="G37" si="73">G36/D36</f>
        <v>0.22580645161290322</v>
      </c>
      <c r="H37" s="840"/>
      <c r="I37" s="599">
        <f t="shared" ref="I37" si="74">I36/D36</f>
        <v>0.61290322580645162</v>
      </c>
      <c r="J37" s="439">
        <f t="shared" ref="J37" si="75">J36/D36</f>
        <v>0.16129032258064516</v>
      </c>
      <c r="K37" s="601">
        <f>K36/F36</f>
        <v>0.19354838709677419</v>
      </c>
      <c r="L37" s="840"/>
      <c r="M37" s="599">
        <f>M36/F36</f>
        <v>0.64516129032258063</v>
      </c>
      <c r="N37" s="601">
        <f>N36/F36</f>
        <v>0.16129032258064516</v>
      </c>
      <c r="O37" s="601">
        <f t="shared" ref="O37" si="76">O36/F36</f>
        <v>0.16129032258064516</v>
      </c>
      <c r="P37" s="840"/>
      <c r="Q37" s="599">
        <f t="shared" ref="Q37" si="77">Q36/F36</f>
        <v>0.67741935483870963</v>
      </c>
      <c r="R37" s="602">
        <f t="shared" ref="R37" si="78">R36/F36</f>
        <v>0.16129032258064516</v>
      </c>
      <c r="S37" s="886">
        <f t="shared" si="4"/>
        <v>0</v>
      </c>
      <c r="U37" s="65">
        <f t="shared" si="2"/>
        <v>0.99999999999999989</v>
      </c>
      <c r="V37" s="426">
        <f>1-U37</f>
        <v>0</v>
      </c>
    </row>
    <row r="38" spans="1:22" ht="25.2" customHeight="1" thickTop="1" thickBot="1" x14ac:dyDescent="0.25">
      <c r="A38" s="12"/>
      <c r="B38" s="836"/>
      <c r="C38" s="87" t="s">
        <v>315</v>
      </c>
      <c r="D38" s="444">
        <v>26</v>
      </c>
      <c r="E38" s="850">
        <v>1150</v>
      </c>
      <c r="F38" s="382">
        <f t="shared" si="3"/>
        <v>26</v>
      </c>
      <c r="G38" s="401">
        <v>6</v>
      </c>
      <c r="H38" s="549">
        <f t="shared" ref="H38" si="79">L38+P38</f>
        <v>22</v>
      </c>
      <c r="I38" s="401">
        <v>16</v>
      </c>
      <c r="J38" s="365">
        <f t="shared" ref="J38" si="80">D38-G38-I38</f>
        <v>4</v>
      </c>
      <c r="K38" s="550">
        <v>6</v>
      </c>
      <c r="L38" s="549">
        <v>14</v>
      </c>
      <c r="M38" s="401">
        <v>16</v>
      </c>
      <c r="N38" s="845">
        <f>F38-K38-M38</f>
        <v>4</v>
      </c>
      <c r="O38" s="550">
        <v>5</v>
      </c>
      <c r="P38" s="549">
        <v>8</v>
      </c>
      <c r="Q38" s="401">
        <v>17</v>
      </c>
      <c r="R38" s="609">
        <f t="shared" ref="R38" si="81">F38-O38-Q38</f>
        <v>4</v>
      </c>
      <c r="S38" s="886">
        <f t="shared" si="4"/>
        <v>26</v>
      </c>
      <c r="U38" s="12">
        <f t="shared" si="2"/>
        <v>26</v>
      </c>
      <c r="V38" s="426">
        <f>U38-F38</f>
        <v>0</v>
      </c>
    </row>
    <row r="39" spans="1:22" ht="25.2" customHeight="1" thickTop="1" thickBot="1" x14ac:dyDescent="0.25">
      <c r="A39" s="12"/>
      <c r="B39" s="836"/>
      <c r="C39" s="827"/>
      <c r="D39" s="437"/>
      <c r="E39" s="837"/>
      <c r="F39" s="382">
        <f t="shared" si="3"/>
        <v>0</v>
      </c>
      <c r="G39" s="599">
        <f t="shared" ref="G39" si="82">G38/D38</f>
        <v>0.23076923076923078</v>
      </c>
      <c r="H39" s="840"/>
      <c r="I39" s="599">
        <f t="shared" ref="I39" si="83">I38/D38</f>
        <v>0.61538461538461542</v>
      </c>
      <c r="J39" s="439">
        <f t="shared" ref="J39" si="84">J38/D38</f>
        <v>0.15384615384615385</v>
      </c>
      <c r="K39" s="601">
        <f>K38/F38</f>
        <v>0.23076923076923078</v>
      </c>
      <c r="L39" s="840"/>
      <c r="M39" s="599">
        <f>M38/F38</f>
        <v>0.61538461538461542</v>
      </c>
      <c r="N39" s="601">
        <f>N38/F38</f>
        <v>0.15384615384615385</v>
      </c>
      <c r="O39" s="601">
        <f t="shared" ref="O39" si="85">O38/F38</f>
        <v>0.19230769230769232</v>
      </c>
      <c r="P39" s="840"/>
      <c r="Q39" s="599">
        <f t="shared" ref="Q39" si="86">Q38/F38</f>
        <v>0.65384615384615385</v>
      </c>
      <c r="R39" s="602">
        <f t="shared" ref="R39" si="87">R38/F38</f>
        <v>0.15384615384615385</v>
      </c>
      <c r="S39" s="886">
        <f t="shared" si="4"/>
        <v>0</v>
      </c>
      <c r="U39" s="65">
        <f t="shared" si="2"/>
        <v>1</v>
      </c>
      <c r="V39" s="426">
        <f>1-U39</f>
        <v>0</v>
      </c>
    </row>
    <row r="40" spans="1:22" ht="25.2" customHeight="1" thickTop="1" x14ac:dyDescent="0.2">
      <c r="A40" s="12"/>
      <c r="B40" s="836"/>
      <c r="C40" s="445" t="s">
        <v>316</v>
      </c>
      <c r="D40" s="71">
        <f>D30+D32+D34+D36</f>
        <v>288</v>
      </c>
      <c r="E40" s="852">
        <f>E30+E32+E34+E36</f>
        <v>1109</v>
      </c>
      <c r="F40" s="851">
        <f>F30+F32+F34+F36</f>
        <v>288</v>
      </c>
      <c r="G40" s="384">
        <f t="shared" ref="G40:H40" si="88">G30+G32+G34+G36</f>
        <v>28</v>
      </c>
      <c r="H40" s="605">
        <f t="shared" si="88"/>
        <v>20</v>
      </c>
      <c r="I40" s="384">
        <f>I30+I32+I34+I36</f>
        <v>146</v>
      </c>
      <c r="J40" s="385">
        <f>J30+J32+J34+J36</f>
        <v>114</v>
      </c>
      <c r="K40" s="606">
        <f t="shared" ref="K40:L40" si="89">K30+K32+K34+K36</f>
        <v>22</v>
      </c>
      <c r="L40" s="605">
        <f t="shared" si="89"/>
        <v>8</v>
      </c>
      <c r="M40" s="384">
        <f>M30+M32+M34+M36</f>
        <v>148</v>
      </c>
      <c r="N40" s="606">
        <f>N30+N32+N34+N36</f>
        <v>118</v>
      </c>
      <c r="O40" s="606">
        <f t="shared" ref="O40:P40" si="90">O30+O32+O34+O36</f>
        <v>25</v>
      </c>
      <c r="P40" s="605">
        <f t="shared" si="90"/>
        <v>12</v>
      </c>
      <c r="Q40" s="384">
        <f>Q30+Q32+Q34+Q36</f>
        <v>148</v>
      </c>
      <c r="R40" s="385">
        <f>R30+R32+R34+R36</f>
        <v>115</v>
      </c>
      <c r="S40" s="890">
        <f>S30+S32+S34+S36</f>
        <v>288</v>
      </c>
      <c r="U40" s="12">
        <f t="shared" si="2"/>
        <v>288</v>
      </c>
      <c r="V40" s="426">
        <f>U40-F40</f>
        <v>0</v>
      </c>
    </row>
    <row r="41" spans="1:22" ht="25.2" customHeight="1" x14ac:dyDescent="0.2">
      <c r="A41" s="12"/>
      <c r="B41" s="836"/>
      <c r="C41" s="412" t="s">
        <v>317</v>
      </c>
      <c r="D41" s="441"/>
      <c r="E41" s="837"/>
      <c r="F41" s="853"/>
      <c r="G41" s="599">
        <f>G40/D40</f>
        <v>9.7222222222222224E-2</v>
      </c>
      <c r="H41" s="840"/>
      <c r="I41" s="599">
        <f>I40/D40</f>
        <v>0.50694444444444442</v>
      </c>
      <c r="J41" s="439">
        <f>J40/D40</f>
        <v>0.39583333333333331</v>
      </c>
      <c r="K41" s="601">
        <f>K40/F40</f>
        <v>7.6388888888888895E-2</v>
      </c>
      <c r="L41" s="840"/>
      <c r="M41" s="599">
        <f>M40/F40</f>
        <v>0.51388888888888884</v>
      </c>
      <c r="N41" s="601">
        <f>N40/F40</f>
        <v>0.40972222222222221</v>
      </c>
      <c r="O41" s="601">
        <f>O40/F40</f>
        <v>8.6805555555555552E-2</v>
      </c>
      <c r="P41" s="840"/>
      <c r="Q41" s="599">
        <f>Q40/F40</f>
        <v>0.51388888888888884</v>
      </c>
      <c r="R41" s="439">
        <f>R40/F40</f>
        <v>0.39930555555555558</v>
      </c>
      <c r="S41" s="891"/>
      <c r="U41" s="65">
        <f t="shared" si="2"/>
        <v>0.99999999999999989</v>
      </c>
      <c r="V41" s="426">
        <f>1-U41</f>
        <v>0</v>
      </c>
    </row>
    <row r="42" spans="1:22" ht="25.2" customHeight="1" x14ac:dyDescent="0.2">
      <c r="A42" s="12"/>
      <c r="B42" s="836"/>
      <c r="C42" s="413" t="s">
        <v>316</v>
      </c>
      <c r="D42" s="50">
        <f>D32+D34+D36+D38</f>
        <v>136</v>
      </c>
      <c r="E42" s="855">
        <f>E32+E34+E36+E38</f>
        <v>2027</v>
      </c>
      <c r="F42" s="854">
        <f>F32+F34+F36+F38</f>
        <v>136</v>
      </c>
      <c r="G42" s="401">
        <f t="shared" ref="G42:N42" si="91">G32+G34+G36+G38</f>
        <v>23</v>
      </c>
      <c r="H42" s="549">
        <f t="shared" si="91"/>
        <v>36</v>
      </c>
      <c r="I42" s="401">
        <f t="shared" si="91"/>
        <v>79</v>
      </c>
      <c r="J42" s="365">
        <f t="shared" si="91"/>
        <v>34</v>
      </c>
      <c r="K42" s="550">
        <f t="shared" si="91"/>
        <v>18</v>
      </c>
      <c r="L42" s="549">
        <f t="shared" si="91"/>
        <v>19</v>
      </c>
      <c r="M42" s="401">
        <f t="shared" si="91"/>
        <v>82</v>
      </c>
      <c r="N42" s="550">
        <f t="shared" si="91"/>
        <v>36</v>
      </c>
      <c r="O42" s="550">
        <f>O32+O34+O36+O38</f>
        <v>20</v>
      </c>
      <c r="P42" s="549">
        <f t="shared" ref="P42:R42" si="92">P32+P34+P36+P38</f>
        <v>17</v>
      </c>
      <c r="Q42" s="401">
        <f t="shared" si="92"/>
        <v>81</v>
      </c>
      <c r="R42" s="365">
        <f t="shared" si="92"/>
        <v>35</v>
      </c>
      <c r="S42" s="892">
        <f>S32+S34+S36+S38</f>
        <v>136</v>
      </c>
      <c r="U42" s="12">
        <f t="shared" si="2"/>
        <v>136</v>
      </c>
      <c r="V42" s="426">
        <f>U42-F42</f>
        <v>0</v>
      </c>
    </row>
    <row r="43" spans="1:22" ht="25.2" customHeight="1" thickBot="1" x14ac:dyDescent="0.25">
      <c r="A43" s="12"/>
      <c r="B43" s="279"/>
      <c r="C43" s="412" t="s">
        <v>318</v>
      </c>
      <c r="D43" s="441"/>
      <c r="E43" s="856"/>
      <c r="F43" s="853"/>
      <c r="G43" s="611">
        <f>G42/D42</f>
        <v>0.16911764705882354</v>
      </c>
      <c r="H43" s="847"/>
      <c r="I43" s="611">
        <f>I42/D42</f>
        <v>0.58088235294117652</v>
      </c>
      <c r="J43" s="443">
        <f>J42/D42</f>
        <v>0.25</v>
      </c>
      <c r="K43" s="613">
        <f>K42/F42</f>
        <v>0.13235294117647059</v>
      </c>
      <c r="L43" s="847"/>
      <c r="M43" s="611">
        <f>M42/F42</f>
        <v>0.6029411764705882</v>
      </c>
      <c r="N43" s="613">
        <f>N42/F42</f>
        <v>0.26470588235294118</v>
      </c>
      <c r="O43" s="626">
        <f>O42/F42</f>
        <v>0.14705882352941177</v>
      </c>
      <c r="P43" s="858"/>
      <c r="Q43" s="625">
        <f>Q42/F42</f>
        <v>0.59558823529411764</v>
      </c>
      <c r="R43" s="451">
        <f>R42/F42</f>
        <v>0.25735294117647056</v>
      </c>
      <c r="S43" s="893"/>
      <c r="U43" s="65">
        <f t="shared" si="2"/>
        <v>1</v>
      </c>
      <c r="V43" s="426">
        <f>1-U43</f>
        <v>0</v>
      </c>
    </row>
    <row r="44" spans="1:22" ht="15" customHeight="1" x14ac:dyDescent="0.2">
      <c r="B44" s="734"/>
      <c r="C44" s="860"/>
      <c r="D44"/>
      <c r="E44"/>
      <c r="F44"/>
      <c r="G44"/>
      <c r="H44"/>
      <c r="I44"/>
      <c r="J44" s="698"/>
      <c r="K44"/>
      <c r="L44"/>
      <c r="M44"/>
      <c r="N44" s="698"/>
      <c r="O44"/>
      <c r="P44"/>
      <c r="Q44"/>
      <c r="R44" s="698"/>
      <c r="S44" s="894"/>
    </row>
    <row r="45" spans="1:22" x14ac:dyDescent="0.2">
      <c r="B45" s="12" t="s">
        <v>461</v>
      </c>
      <c r="C45" s="861"/>
      <c r="D45" s="419">
        <f>D28+D30+D32+D34+D36+D38</f>
        <v>401</v>
      </c>
      <c r="E45" s="419">
        <f>E28+E30+E32+E34+E36+E38</f>
        <v>2335</v>
      </c>
      <c r="F45" s="419">
        <f>F28+F30+F32+F34+F36+F38</f>
        <v>401</v>
      </c>
      <c r="G45" s="419">
        <f t="shared" ref="G45:I45" si="93">G28+G30+G32+G34+G36+G38</f>
        <v>35</v>
      </c>
      <c r="H45" s="419">
        <f t="shared" si="93"/>
        <v>42</v>
      </c>
      <c r="I45" s="419">
        <f t="shared" si="93"/>
        <v>195</v>
      </c>
      <c r="J45" s="419">
        <f>J28+J30+J32+J34+J36+J38</f>
        <v>171</v>
      </c>
      <c r="K45" s="419">
        <f t="shared" ref="K45:S45" si="94">K28+K30+K32+K34+K36+K38</f>
        <v>29</v>
      </c>
      <c r="L45" s="419">
        <f t="shared" si="94"/>
        <v>22</v>
      </c>
      <c r="M45" s="419">
        <f t="shared" si="94"/>
        <v>197</v>
      </c>
      <c r="N45" s="419">
        <f>N28+N30+N32+N34+N36+N38</f>
        <v>175</v>
      </c>
      <c r="O45" s="419">
        <f t="shared" ref="O45:Q45" si="95">O28+O30+O32+O34+O36+O38</f>
        <v>31</v>
      </c>
      <c r="P45" s="419">
        <f t="shared" si="95"/>
        <v>20</v>
      </c>
      <c r="Q45" s="419">
        <f t="shared" si="95"/>
        <v>198</v>
      </c>
      <c r="R45" s="419">
        <f>R28+R30+R32+R34+R36+R38</f>
        <v>172</v>
      </c>
      <c r="S45" s="419">
        <f t="shared" si="94"/>
        <v>401</v>
      </c>
      <c r="T45" s="419"/>
    </row>
    <row r="46" spans="1:22" x14ac:dyDescent="0.2">
      <c r="B46" t="s">
        <v>462</v>
      </c>
      <c r="F46" s="113" t="e">
        <f>F45/#REF!</f>
        <v>#REF!</v>
      </c>
      <c r="G46" s="113">
        <f>G45/D45</f>
        <v>8.7281795511221949E-2</v>
      </c>
      <c r="H46" s="113">
        <f>H45/D45</f>
        <v>0.10473815461346633</v>
      </c>
      <c r="I46" s="113">
        <f>I45/D45</f>
        <v>0.486284289276808</v>
      </c>
      <c r="J46" s="113">
        <f>J45/D45</f>
        <v>0.42643391521197005</v>
      </c>
      <c r="K46" s="113">
        <f>K45/D45</f>
        <v>7.2319201995012475E-2</v>
      </c>
      <c r="L46" s="113">
        <f>L45/D45</f>
        <v>5.4862842892768077E-2</v>
      </c>
      <c r="M46" s="113">
        <f>M45/D45</f>
        <v>0.49127182044887779</v>
      </c>
      <c r="N46" s="113">
        <f>N45/D45</f>
        <v>0.43640897755610975</v>
      </c>
      <c r="O46" s="113">
        <f>O45/D45</f>
        <v>7.7306733167082295E-2</v>
      </c>
      <c r="P46" s="113">
        <f>P45/D45</f>
        <v>4.9875311720698257E-2</v>
      </c>
      <c r="Q46" s="113">
        <f>Q45/D45</f>
        <v>0.49376558603491272</v>
      </c>
      <c r="R46" s="113">
        <f>R45/D45</f>
        <v>0.42892768079800497</v>
      </c>
      <c r="S46" s="113" t="e">
        <f>S45/#REF!</f>
        <v>#REF!</v>
      </c>
    </row>
    <row r="47" spans="1:22" x14ac:dyDescent="0.2">
      <c r="B47"/>
      <c r="G47" s="113"/>
      <c r="H47" s="113"/>
      <c r="I47" s="113"/>
      <c r="J47" s="113"/>
      <c r="K47" s="113"/>
      <c r="L47" s="113"/>
      <c r="M47" s="113"/>
      <c r="N47" s="113"/>
      <c r="P47" s="113"/>
      <c r="Q47" s="113"/>
      <c r="R47" s="113"/>
    </row>
    <row r="48" spans="1:22" x14ac:dyDescent="0.2">
      <c r="B48" t="s">
        <v>464</v>
      </c>
      <c r="D48" s="12">
        <f>D40+D38+D28</f>
        <v>401</v>
      </c>
      <c r="E48" s="12">
        <f>E40+E38+E28</f>
        <v>2335</v>
      </c>
      <c r="F48" s="12">
        <f t="shared" ref="F48:S48" si="96">F40+F38+F28</f>
        <v>401</v>
      </c>
      <c r="G48" s="12">
        <f t="shared" si="96"/>
        <v>35</v>
      </c>
      <c r="H48" s="12">
        <f t="shared" si="96"/>
        <v>42</v>
      </c>
      <c r="I48" s="12">
        <f t="shared" si="96"/>
        <v>195</v>
      </c>
      <c r="J48" s="12">
        <f t="shared" si="96"/>
        <v>171</v>
      </c>
      <c r="K48" s="12">
        <f t="shared" si="96"/>
        <v>29</v>
      </c>
      <c r="L48" s="12">
        <f t="shared" si="96"/>
        <v>22</v>
      </c>
      <c r="M48" s="12">
        <f t="shared" si="96"/>
        <v>197</v>
      </c>
      <c r="N48" s="12">
        <f t="shared" si="96"/>
        <v>175</v>
      </c>
      <c r="O48" s="12">
        <f t="shared" si="96"/>
        <v>31</v>
      </c>
      <c r="P48" s="12">
        <f t="shared" si="96"/>
        <v>20</v>
      </c>
      <c r="Q48" s="12">
        <f t="shared" si="96"/>
        <v>198</v>
      </c>
      <c r="R48" s="12">
        <f t="shared" si="96"/>
        <v>172</v>
      </c>
      <c r="S48" s="12">
        <f t="shared" si="96"/>
        <v>401</v>
      </c>
    </row>
    <row r="49" spans="2:20" x14ac:dyDescent="0.2">
      <c r="B49"/>
      <c r="D49" s="12">
        <f>D42+D30+D28</f>
        <v>401</v>
      </c>
      <c r="E49" s="12">
        <f>E42+E30+E28</f>
        <v>2335</v>
      </c>
      <c r="F49" s="12">
        <f t="shared" ref="F49:S49" si="97">F42+F30+F28</f>
        <v>401</v>
      </c>
      <c r="G49" s="12">
        <f t="shared" si="97"/>
        <v>35</v>
      </c>
      <c r="H49" s="12">
        <f t="shared" si="97"/>
        <v>42</v>
      </c>
      <c r="I49" s="12">
        <f t="shared" si="97"/>
        <v>195</v>
      </c>
      <c r="J49" s="12">
        <f t="shared" si="97"/>
        <v>171</v>
      </c>
      <c r="K49" s="12">
        <f t="shared" si="97"/>
        <v>29</v>
      </c>
      <c r="L49" s="12">
        <f t="shared" si="97"/>
        <v>22</v>
      </c>
      <c r="M49" s="12">
        <f t="shared" si="97"/>
        <v>197</v>
      </c>
      <c r="N49" s="12">
        <f t="shared" si="97"/>
        <v>175</v>
      </c>
      <c r="O49" s="12">
        <f t="shared" si="97"/>
        <v>31</v>
      </c>
      <c r="P49" s="12">
        <f t="shared" si="97"/>
        <v>20</v>
      </c>
      <c r="Q49" s="12">
        <f t="shared" si="97"/>
        <v>198</v>
      </c>
      <c r="R49" s="12">
        <f t="shared" si="97"/>
        <v>172</v>
      </c>
      <c r="S49" s="12">
        <f t="shared" si="97"/>
        <v>401</v>
      </c>
    </row>
    <row r="50" spans="2:20" x14ac:dyDescent="0.2">
      <c r="B50"/>
      <c r="C50" s="796"/>
      <c r="D50" s="342"/>
      <c r="E50" s="342"/>
      <c r="F50" s="342"/>
      <c r="G50" s="65"/>
      <c r="J50" s="65"/>
      <c r="K50" s="65"/>
      <c r="N50" s="65"/>
      <c r="O50" s="65"/>
      <c r="R50" s="65"/>
      <c r="S50" s="342"/>
      <c r="T50" s="342"/>
    </row>
    <row r="51" spans="2:20" ht="13.5" customHeight="1" x14ac:dyDescent="0.2">
      <c r="B51" s="862" t="s">
        <v>268</v>
      </c>
      <c r="C51" s="796"/>
      <c r="D51" s="116">
        <f>D45-D14</f>
        <v>0</v>
      </c>
      <c r="E51" s="116">
        <f>E45-E14</f>
        <v>0</v>
      </c>
      <c r="F51" s="116">
        <f t="shared" ref="F51:S52" si="98">F45-F14</f>
        <v>0</v>
      </c>
      <c r="G51" s="116">
        <f t="shared" si="98"/>
        <v>0</v>
      </c>
      <c r="H51" s="116">
        <f>H45-H14</f>
        <v>0</v>
      </c>
      <c r="I51" s="116">
        <f t="shared" si="98"/>
        <v>0</v>
      </c>
      <c r="J51" s="116">
        <f t="shared" si="98"/>
        <v>0</v>
      </c>
      <c r="K51" s="116">
        <f t="shared" si="98"/>
        <v>0</v>
      </c>
      <c r="L51" s="116">
        <f t="shared" si="98"/>
        <v>0</v>
      </c>
      <c r="M51" s="116">
        <f t="shared" si="98"/>
        <v>0</v>
      </c>
      <c r="N51" s="116">
        <f t="shared" si="98"/>
        <v>0</v>
      </c>
      <c r="O51" s="116">
        <f t="shared" si="98"/>
        <v>0</v>
      </c>
      <c r="P51" s="116">
        <f t="shared" si="98"/>
        <v>0</v>
      </c>
      <c r="Q51" s="116">
        <f t="shared" si="98"/>
        <v>0</v>
      </c>
      <c r="R51" s="116">
        <f t="shared" si="98"/>
        <v>0</v>
      </c>
      <c r="S51" s="116">
        <f t="shared" si="98"/>
        <v>0</v>
      </c>
      <c r="T51" s="116"/>
    </row>
    <row r="52" spans="2:20" ht="13.5" customHeight="1" x14ac:dyDescent="0.2">
      <c r="C52" s="796"/>
      <c r="D52" s="116"/>
      <c r="E52" s="116"/>
      <c r="F52" s="116" t="e">
        <f t="shared" si="98"/>
        <v>#REF!</v>
      </c>
      <c r="G52" s="116">
        <f t="shared" si="98"/>
        <v>0</v>
      </c>
      <c r="H52" s="116"/>
      <c r="I52" s="116">
        <f>I46-I15</f>
        <v>0</v>
      </c>
      <c r="J52" s="116">
        <f>J46-J15</f>
        <v>0</v>
      </c>
      <c r="K52" s="116">
        <f t="shared" si="98"/>
        <v>0</v>
      </c>
      <c r="L52" s="116"/>
      <c r="M52" s="116">
        <f>M46-M15</f>
        <v>0</v>
      </c>
      <c r="N52" s="116">
        <f>N46-N15</f>
        <v>0</v>
      </c>
      <c r="O52" s="116">
        <f t="shared" si="98"/>
        <v>0</v>
      </c>
      <c r="P52" s="116"/>
      <c r="Q52" s="116">
        <f>Q46-Q15</f>
        <v>0</v>
      </c>
      <c r="R52" s="116">
        <f>R46-R15</f>
        <v>0</v>
      </c>
      <c r="S52" s="116" t="e">
        <f t="shared" si="98"/>
        <v>#REF!</v>
      </c>
      <c r="T52" s="116"/>
    </row>
    <row r="53" spans="2:20" ht="14.25" customHeight="1" x14ac:dyDescent="0.2">
      <c r="C53" s="796"/>
      <c r="D53" s="116"/>
      <c r="E53" s="116"/>
      <c r="F53" s="116"/>
      <c r="G53" s="863"/>
      <c r="H53" s="863"/>
      <c r="I53" s="863"/>
      <c r="J53" s="863"/>
      <c r="K53" s="863"/>
      <c r="L53" s="863"/>
      <c r="M53" s="863"/>
      <c r="N53" s="863"/>
      <c r="O53" s="587"/>
      <c r="P53" s="863"/>
      <c r="Q53" s="863"/>
      <c r="R53" s="863"/>
      <c r="S53" s="116"/>
      <c r="T53" s="116"/>
    </row>
    <row r="54" spans="2:20" x14ac:dyDescent="0.2">
      <c r="C54" s="796"/>
      <c r="D54" s="116">
        <f>D48-D45</f>
        <v>0</v>
      </c>
      <c r="E54" s="116">
        <f>E48-E45</f>
        <v>0</v>
      </c>
      <c r="F54" s="116">
        <f t="shared" ref="F54:S54" si="99">F48-F45</f>
        <v>0</v>
      </c>
      <c r="G54" s="116">
        <f t="shared" si="99"/>
        <v>0</v>
      </c>
      <c r="H54" s="116">
        <f t="shared" si="99"/>
        <v>0</v>
      </c>
      <c r="I54" s="116">
        <f t="shared" si="99"/>
        <v>0</v>
      </c>
      <c r="J54" s="116">
        <f t="shared" si="99"/>
        <v>0</v>
      </c>
      <c r="K54" s="116">
        <f t="shared" si="99"/>
        <v>0</v>
      </c>
      <c r="L54" s="116">
        <f t="shared" si="99"/>
        <v>0</v>
      </c>
      <c r="M54" s="116">
        <f t="shared" si="99"/>
        <v>0</v>
      </c>
      <c r="N54" s="116">
        <f t="shared" si="99"/>
        <v>0</v>
      </c>
      <c r="O54" s="116">
        <f t="shared" si="99"/>
        <v>0</v>
      </c>
      <c r="P54" s="116">
        <f t="shared" si="99"/>
        <v>0</v>
      </c>
      <c r="Q54" s="116">
        <f t="shared" si="99"/>
        <v>0</v>
      </c>
      <c r="R54" s="116">
        <f t="shared" si="99"/>
        <v>0</v>
      </c>
      <c r="S54" s="116">
        <f t="shared" si="99"/>
        <v>0</v>
      </c>
      <c r="T54" s="116"/>
    </row>
    <row r="55" spans="2:20" x14ac:dyDescent="0.2">
      <c r="C55" s="796"/>
      <c r="D55" s="116">
        <f>D49-D45</f>
        <v>0</v>
      </c>
      <c r="E55" s="116">
        <f>E49-E45</f>
        <v>0</v>
      </c>
      <c r="F55" s="116">
        <f t="shared" ref="F55:S55" si="100">F49-F45</f>
        <v>0</v>
      </c>
      <c r="G55" s="116">
        <f t="shared" si="100"/>
        <v>0</v>
      </c>
      <c r="H55" s="116">
        <f t="shared" si="100"/>
        <v>0</v>
      </c>
      <c r="I55" s="116">
        <f t="shared" si="100"/>
        <v>0</v>
      </c>
      <c r="J55" s="116">
        <f t="shared" si="100"/>
        <v>0</v>
      </c>
      <c r="K55" s="116">
        <f t="shared" si="100"/>
        <v>0</v>
      </c>
      <c r="L55" s="116">
        <f t="shared" si="100"/>
        <v>0</v>
      </c>
      <c r="M55" s="116">
        <f t="shared" si="100"/>
        <v>0</v>
      </c>
      <c r="N55" s="116">
        <f t="shared" si="100"/>
        <v>0</v>
      </c>
      <c r="O55" s="116">
        <f t="shared" si="100"/>
        <v>0</v>
      </c>
      <c r="P55" s="116">
        <f t="shared" si="100"/>
        <v>0</v>
      </c>
      <c r="Q55" s="116">
        <f t="shared" si="100"/>
        <v>0</v>
      </c>
      <c r="R55" s="116">
        <f t="shared" si="100"/>
        <v>0</v>
      </c>
      <c r="S55" s="116">
        <f t="shared" si="100"/>
        <v>0</v>
      </c>
      <c r="T55" s="116"/>
    </row>
    <row r="56" spans="2:20" x14ac:dyDescent="0.2">
      <c r="C56" s="796"/>
      <c r="D56" s="342"/>
      <c r="E56" s="342"/>
      <c r="F56" s="342"/>
      <c r="S56" s="342"/>
      <c r="T56" s="342"/>
    </row>
    <row r="57" spans="2:20" x14ac:dyDescent="0.2">
      <c r="C57" s="796"/>
      <c r="D57" s="342"/>
      <c r="E57" s="342"/>
      <c r="F57" s="342"/>
      <c r="S57" s="342"/>
    </row>
    <row r="58" spans="2:20" x14ac:dyDescent="0.2">
      <c r="C58" s="796"/>
      <c r="D58" s="342"/>
      <c r="E58" s="342"/>
      <c r="F58" s="342"/>
      <c r="S58" s="342"/>
    </row>
    <row r="59" spans="2:20" x14ac:dyDescent="0.2">
      <c r="C59" s="796"/>
      <c r="D59" s="342"/>
      <c r="E59" s="342"/>
      <c r="F59" s="342"/>
      <c r="S59" s="342"/>
    </row>
    <row r="60" spans="2:20" x14ac:dyDescent="0.2">
      <c r="C60" s="796"/>
      <c r="D60" s="342"/>
      <c r="E60" s="342"/>
      <c r="F60" s="342"/>
      <c r="S60" s="342"/>
    </row>
    <row r="61" spans="2:20" x14ac:dyDescent="0.2">
      <c r="C61" s="796"/>
      <c r="D61" s="342"/>
      <c r="E61" s="342"/>
      <c r="F61" s="342"/>
      <c r="S61" s="342"/>
    </row>
    <row r="62" spans="2:20" x14ac:dyDescent="0.2">
      <c r="C62" s="796"/>
      <c r="D62" s="342"/>
      <c r="E62" s="342"/>
      <c r="F62" s="342"/>
      <c r="S62" s="342"/>
    </row>
    <row r="63" spans="2:20" x14ac:dyDescent="0.2">
      <c r="C63" s="796"/>
      <c r="D63" s="342"/>
      <c r="E63" s="342"/>
      <c r="F63" s="342"/>
      <c r="S63" s="342"/>
    </row>
    <row r="64" spans="2:20" x14ac:dyDescent="0.2">
      <c r="C64" s="796"/>
      <c r="D64" s="342"/>
      <c r="E64" s="342"/>
      <c r="F64" s="342"/>
      <c r="S64" s="342"/>
    </row>
    <row r="65" spans="3:19" x14ac:dyDescent="0.2">
      <c r="C65" s="796"/>
      <c r="D65" s="342"/>
      <c r="E65" s="342"/>
      <c r="F65" s="342"/>
      <c r="S65" s="342"/>
    </row>
    <row r="66" spans="3:19" x14ac:dyDescent="0.2">
      <c r="C66" s="796"/>
      <c r="D66" s="342"/>
      <c r="E66" s="342"/>
      <c r="F66" s="342"/>
      <c r="S66" s="342"/>
    </row>
    <row r="67" spans="3:19" x14ac:dyDescent="0.2">
      <c r="C67" s="796"/>
      <c r="D67" s="342"/>
      <c r="E67" s="342"/>
      <c r="F67" s="342"/>
      <c r="S67" s="342"/>
    </row>
    <row r="68" spans="3:19" x14ac:dyDescent="0.2">
      <c r="C68" s="796"/>
      <c r="D68" s="342"/>
      <c r="E68" s="342"/>
      <c r="F68" s="342"/>
      <c r="S68" s="342"/>
    </row>
    <row r="69" spans="3:19" x14ac:dyDescent="0.2">
      <c r="C69" s="796"/>
      <c r="D69" s="342"/>
      <c r="E69" s="342"/>
      <c r="F69" s="342"/>
      <c r="S69" s="342"/>
    </row>
    <row r="70" spans="3:19" x14ac:dyDescent="0.2">
      <c r="C70" s="796"/>
      <c r="D70" s="342"/>
      <c r="E70" s="342"/>
      <c r="F70" s="342"/>
      <c r="S70" s="342"/>
    </row>
    <row r="71" spans="3:19" x14ac:dyDescent="0.2">
      <c r="C71" s="796"/>
      <c r="D71" s="342"/>
      <c r="E71" s="342"/>
      <c r="F71" s="342"/>
      <c r="S71" s="342"/>
    </row>
    <row r="72" spans="3:19" x14ac:dyDescent="0.2">
      <c r="C72" s="796"/>
      <c r="D72" s="342"/>
      <c r="E72" s="342"/>
      <c r="F72" s="342"/>
      <c r="S72" s="342"/>
    </row>
    <row r="73" spans="3:19" x14ac:dyDescent="0.2">
      <c r="C73" s="796"/>
      <c r="D73" s="342"/>
      <c r="E73" s="342"/>
      <c r="F73" s="342"/>
      <c r="S73" s="342"/>
    </row>
    <row r="74" spans="3:19" x14ac:dyDescent="0.2">
      <c r="C74" s="796"/>
      <c r="D74" s="342"/>
      <c r="E74" s="342"/>
      <c r="F74" s="342"/>
      <c r="S74" s="342"/>
    </row>
    <row r="75" spans="3:19" x14ac:dyDescent="0.2">
      <c r="C75" s="796"/>
      <c r="D75" s="342"/>
      <c r="E75" s="342"/>
      <c r="F75" s="342"/>
      <c r="S75" s="342"/>
    </row>
    <row r="76" spans="3:19" x14ac:dyDescent="0.2">
      <c r="C76" s="796"/>
      <c r="D76" s="342"/>
      <c r="E76" s="342"/>
      <c r="F76" s="342"/>
      <c r="S76" s="342"/>
    </row>
    <row r="77" spans="3:19" x14ac:dyDescent="0.2">
      <c r="C77" s="796"/>
      <c r="D77" s="342"/>
      <c r="E77" s="342"/>
      <c r="F77" s="342"/>
      <c r="S77" s="342"/>
    </row>
    <row r="78" spans="3:19" x14ac:dyDescent="0.2">
      <c r="C78" s="796"/>
      <c r="D78" s="342"/>
      <c r="E78" s="342"/>
      <c r="F78" s="342"/>
      <c r="S78" s="342"/>
    </row>
    <row r="79" spans="3:19" x14ac:dyDescent="0.2">
      <c r="C79" s="796"/>
      <c r="D79" s="342"/>
      <c r="E79" s="342"/>
      <c r="F79" s="342"/>
      <c r="S79" s="342"/>
    </row>
    <row r="80" spans="3:19" x14ac:dyDescent="0.2">
      <c r="C80" s="796"/>
      <c r="D80" s="342"/>
      <c r="E80" s="342"/>
      <c r="F80" s="342"/>
      <c r="S80" s="342"/>
    </row>
    <row r="81" spans="1:19" x14ac:dyDescent="0.2">
      <c r="A81" s="12"/>
      <c r="B81" s="12"/>
      <c r="C81" s="796"/>
      <c r="D81" s="342"/>
      <c r="E81" s="342"/>
      <c r="F81" s="342"/>
      <c r="S81" s="342"/>
    </row>
    <row r="82" spans="1:19" x14ac:dyDescent="0.2">
      <c r="A82" s="12"/>
      <c r="B82" s="12" t="e">
        <f>SUM(#REF!)</f>
        <v>#REF!</v>
      </c>
      <c r="C82" s="796"/>
      <c r="D82" s="342"/>
      <c r="E82" s="342"/>
      <c r="F82" s="342"/>
      <c r="S82" s="342"/>
    </row>
  </sheetData>
  <mergeCells count="35">
    <mergeCell ref="B28:B43"/>
    <mergeCell ref="C28:C29"/>
    <mergeCell ref="C30:C31"/>
    <mergeCell ref="C32:C33"/>
    <mergeCell ref="C34:C35"/>
    <mergeCell ref="C36:C37"/>
    <mergeCell ref="C38:C39"/>
    <mergeCell ref="B14:C15"/>
    <mergeCell ref="B16:B27"/>
    <mergeCell ref="C16:C17"/>
    <mergeCell ref="C18:C19"/>
    <mergeCell ref="C20:C21"/>
    <mergeCell ref="C22:C23"/>
    <mergeCell ref="C24:C25"/>
    <mergeCell ref="C26:C27"/>
    <mergeCell ref="N10:N13"/>
    <mergeCell ref="Q10:Q13"/>
    <mergeCell ref="R10:R13"/>
    <mergeCell ref="S10:S13"/>
    <mergeCell ref="G11:G13"/>
    <mergeCell ref="H11:H13"/>
    <mergeCell ref="K11:K13"/>
    <mergeCell ref="L11:L13"/>
    <mergeCell ref="O11:O13"/>
    <mergeCell ref="P11:P13"/>
    <mergeCell ref="B8:C13"/>
    <mergeCell ref="D8:D13"/>
    <mergeCell ref="E8:E13"/>
    <mergeCell ref="F8:R8"/>
    <mergeCell ref="I9:I13"/>
    <mergeCell ref="J9:J13"/>
    <mergeCell ref="K9:N9"/>
    <mergeCell ref="O9:R9"/>
    <mergeCell ref="F10:F13"/>
    <mergeCell ref="M10:M13"/>
  </mergeCells>
  <phoneticPr fontId="3"/>
  <printOptions horizontalCentered="1"/>
  <pageMargins left="0.48" right="0.47244094488188981" top="0.23622047244094491" bottom="0.39370078740157483" header="0.51181102362204722" footer="0.19685039370078741"/>
  <pageSetup paperSize="9" scale="65"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76823-A2C6-4900-B1CF-A8516523043A}">
  <sheetPr>
    <tabColor rgb="FF92D050"/>
    <pageSetUpPr fitToPage="1"/>
  </sheetPr>
  <dimension ref="A2:U82"/>
  <sheetViews>
    <sheetView view="pageBreakPreview" zoomScale="70" zoomScaleNormal="100" zoomScaleSheetLayoutView="70" workbookViewId="0"/>
  </sheetViews>
  <sheetFormatPr defaultColWidth="9" defaultRowHeight="14.4" x14ac:dyDescent="0.2"/>
  <cols>
    <col min="1" max="1" width="8.6640625" style="342" customWidth="1"/>
    <col min="2" max="2" width="4.6640625" style="342" customWidth="1"/>
    <col min="3" max="3" width="16.88671875" style="11" customWidth="1"/>
    <col min="4" max="4" width="10.33203125" style="12" customWidth="1"/>
    <col min="5" max="5" width="12.33203125" style="12" hidden="1" customWidth="1"/>
    <col min="6" max="6" width="9.33203125" style="12" hidden="1" customWidth="1"/>
    <col min="7" max="18" width="9.33203125" style="12" customWidth="1"/>
    <col min="19" max="19" width="6.44140625" style="12" customWidth="1"/>
    <col min="20" max="21" width="9.33203125" style="12" customWidth="1"/>
    <col min="22" max="32" width="4.6640625" style="12" customWidth="1"/>
    <col min="33" max="16384" width="9" style="12"/>
  </cols>
  <sheetData>
    <row r="2" spans="1:21" x14ac:dyDescent="0.2">
      <c r="B2" s="11" t="s">
        <v>468</v>
      </c>
    </row>
    <row r="3" spans="1:21" x14ac:dyDescent="0.2">
      <c r="B3" s="12"/>
    </row>
    <row r="4" spans="1:21" x14ac:dyDescent="0.2">
      <c r="B4" s="12"/>
      <c r="H4" s="14"/>
      <c r="L4" s="14" t="s">
        <v>451</v>
      </c>
    </row>
    <row r="5" spans="1:21" x14ac:dyDescent="0.2">
      <c r="B5" s="12"/>
      <c r="H5" s="14"/>
      <c r="L5" s="14" t="s">
        <v>344</v>
      </c>
    </row>
    <row r="6" spans="1:21" x14ac:dyDescent="0.2">
      <c r="B6" s="12"/>
    </row>
    <row r="7" spans="1:21" ht="15" thickBot="1" x14ac:dyDescent="0.25">
      <c r="B7" s="12"/>
      <c r="R7" s="13" t="s">
        <v>415</v>
      </c>
    </row>
    <row r="8" spans="1:21" ht="21.75" customHeight="1" x14ac:dyDescent="0.2">
      <c r="B8" s="121"/>
      <c r="C8" s="122"/>
      <c r="D8" s="352" t="s">
        <v>324</v>
      </c>
      <c r="E8" s="786" t="s">
        <v>452</v>
      </c>
      <c r="F8" s="864" t="s">
        <v>466</v>
      </c>
      <c r="G8" s="787"/>
      <c r="H8" s="787"/>
      <c r="I8" s="787"/>
      <c r="J8" s="787"/>
      <c r="K8" s="787"/>
      <c r="L8" s="787"/>
      <c r="M8" s="787"/>
      <c r="N8" s="787"/>
      <c r="O8" s="787"/>
      <c r="P8" s="787"/>
      <c r="Q8" s="787"/>
      <c r="R8" s="788"/>
    </row>
    <row r="9" spans="1:21" ht="21.75" customHeight="1" x14ac:dyDescent="0.2">
      <c r="B9" s="131"/>
      <c r="C9" s="132"/>
      <c r="D9" s="428"/>
      <c r="E9" s="865"/>
      <c r="F9" s="795"/>
      <c r="G9" s="791"/>
      <c r="H9" s="791"/>
      <c r="I9" s="792" t="s">
        <v>455</v>
      </c>
      <c r="J9" s="895" t="s">
        <v>367</v>
      </c>
      <c r="K9" s="896" t="s">
        <v>456</v>
      </c>
      <c r="L9" s="896"/>
      <c r="M9" s="896"/>
      <c r="N9" s="897"/>
      <c r="O9" s="898" t="s">
        <v>457</v>
      </c>
      <c r="P9" s="896"/>
      <c r="Q9" s="896"/>
      <c r="R9" s="899"/>
    </row>
    <row r="10" spans="1:21" s="11" customFormat="1" ht="15" customHeight="1" x14ac:dyDescent="0.2">
      <c r="A10" s="796"/>
      <c r="B10" s="131"/>
      <c r="C10" s="132"/>
      <c r="D10" s="353"/>
      <c r="E10" s="797"/>
      <c r="F10" s="807" t="s">
        <v>324</v>
      </c>
      <c r="G10" s="870"/>
      <c r="H10" s="799"/>
      <c r="I10" s="792"/>
      <c r="J10" s="895"/>
      <c r="K10" s="900"/>
      <c r="L10" s="802"/>
      <c r="M10" s="803" t="s">
        <v>455</v>
      </c>
      <c r="N10" s="804" t="s">
        <v>367</v>
      </c>
      <c r="O10" s="805"/>
      <c r="P10" s="802"/>
      <c r="Q10" s="803" t="s">
        <v>455</v>
      </c>
      <c r="R10" s="806" t="s">
        <v>367</v>
      </c>
    </row>
    <row r="11" spans="1:21" s="11" customFormat="1" ht="15" customHeight="1" x14ac:dyDescent="0.2">
      <c r="A11" s="796"/>
      <c r="B11" s="131"/>
      <c r="C11" s="132"/>
      <c r="D11" s="353"/>
      <c r="E11" s="797"/>
      <c r="F11" s="873"/>
      <c r="G11" s="871" t="s">
        <v>458</v>
      </c>
      <c r="H11" s="278" t="s">
        <v>459</v>
      </c>
      <c r="I11" s="792"/>
      <c r="J11" s="895"/>
      <c r="K11" s="871" t="s">
        <v>458</v>
      </c>
      <c r="L11" s="278" t="s">
        <v>459</v>
      </c>
      <c r="M11" s="872"/>
      <c r="N11" s="811"/>
      <c r="O11" s="812" t="s">
        <v>458</v>
      </c>
      <c r="P11" s="278" t="s">
        <v>459</v>
      </c>
      <c r="Q11" s="872"/>
      <c r="R11" s="813"/>
    </row>
    <row r="12" spans="1:21" s="11" customFormat="1" ht="10.5" customHeight="1" x14ac:dyDescent="0.2">
      <c r="A12" s="796"/>
      <c r="B12" s="131"/>
      <c r="C12" s="132"/>
      <c r="D12" s="353"/>
      <c r="E12" s="797"/>
      <c r="F12" s="873"/>
      <c r="G12" s="871"/>
      <c r="H12" s="184"/>
      <c r="I12" s="792"/>
      <c r="J12" s="895"/>
      <c r="K12" s="871"/>
      <c r="L12" s="184"/>
      <c r="M12" s="872"/>
      <c r="N12" s="811"/>
      <c r="O12" s="812"/>
      <c r="P12" s="184"/>
      <c r="Q12" s="872"/>
      <c r="R12" s="813"/>
    </row>
    <row r="13" spans="1:21" s="11" customFormat="1" ht="37.5" customHeight="1" x14ac:dyDescent="0.2">
      <c r="A13" s="796"/>
      <c r="B13" s="190"/>
      <c r="C13" s="191"/>
      <c r="D13" s="358"/>
      <c r="E13" s="814"/>
      <c r="F13" s="877"/>
      <c r="G13" s="874"/>
      <c r="H13" s="201"/>
      <c r="I13" s="816"/>
      <c r="J13" s="901"/>
      <c r="K13" s="874"/>
      <c r="L13" s="201"/>
      <c r="M13" s="876"/>
      <c r="N13" s="820"/>
      <c r="O13" s="821"/>
      <c r="P13" s="201"/>
      <c r="Q13" s="876"/>
      <c r="R13" s="822"/>
      <c r="T13" s="119" t="s">
        <v>469</v>
      </c>
      <c r="U13" s="424" t="s">
        <v>398</v>
      </c>
    </row>
    <row r="14" spans="1:21" ht="25.2" customHeight="1" x14ac:dyDescent="0.2">
      <c r="A14" s="12"/>
      <c r="B14" s="46" t="s">
        <v>301</v>
      </c>
      <c r="C14" s="824"/>
      <c r="D14" s="825">
        <v>401</v>
      </c>
      <c r="E14" s="902">
        <f>E16+E18+E20+E22+E24+E26</f>
        <v>2335</v>
      </c>
      <c r="F14" s="564">
        <f>D14</f>
        <v>401</v>
      </c>
      <c r="G14" s="394">
        <f t="shared" ref="G14:I14" si="0">G16+G18+G20+G22+G24+G26</f>
        <v>29</v>
      </c>
      <c r="H14" s="553">
        <f t="shared" si="0"/>
        <v>198</v>
      </c>
      <c r="I14" s="401">
        <f t="shared" si="0"/>
        <v>198</v>
      </c>
      <c r="J14" s="395">
        <f>J16+J18+J20+J22+J24+J26</f>
        <v>174</v>
      </c>
      <c r="K14" s="394">
        <f t="shared" ref="K14:R14" si="1">K16+K18+K20+K22+K24+K26</f>
        <v>28</v>
      </c>
      <c r="L14" s="553">
        <f t="shared" si="1"/>
        <v>112</v>
      </c>
      <c r="M14" s="401">
        <f t="shared" si="1"/>
        <v>196</v>
      </c>
      <c r="N14" s="554">
        <f t="shared" si="1"/>
        <v>177</v>
      </c>
      <c r="O14" s="554">
        <f t="shared" si="1"/>
        <v>26</v>
      </c>
      <c r="P14" s="553">
        <f t="shared" si="1"/>
        <v>86</v>
      </c>
      <c r="Q14" s="401">
        <f t="shared" si="1"/>
        <v>199</v>
      </c>
      <c r="R14" s="616">
        <f t="shared" si="1"/>
        <v>176</v>
      </c>
      <c r="T14" s="12">
        <f t="shared" ref="T14:T43" si="2">K14+M14+N14</f>
        <v>401</v>
      </c>
      <c r="U14" s="426">
        <f>T14-F14</f>
        <v>0</v>
      </c>
    </row>
    <row r="15" spans="1:21" ht="25.2" customHeight="1" thickBot="1" x14ac:dyDescent="0.25">
      <c r="A15" s="12"/>
      <c r="B15" s="827"/>
      <c r="C15" s="828"/>
      <c r="D15" s="435"/>
      <c r="E15" s="829"/>
      <c r="F15" s="833"/>
      <c r="G15" s="878">
        <f>G14/D14</f>
        <v>7.2319201995012475E-2</v>
      </c>
      <c r="H15" s="671"/>
      <c r="I15" s="371">
        <f>I14/D14</f>
        <v>0.49376558603491272</v>
      </c>
      <c r="J15" s="372">
        <f>J14/D14</f>
        <v>0.43391521197007482</v>
      </c>
      <c r="K15" s="878">
        <f>K14/F14</f>
        <v>6.9825436408977551E-2</v>
      </c>
      <c r="L15" s="671"/>
      <c r="M15" s="371">
        <f>M14/F14</f>
        <v>0.48877805486284287</v>
      </c>
      <c r="N15" s="879">
        <f>N14/F14</f>
        <v>0.44139650872817954</v>
      </c>
      <c r="O15" s="831">
        <f>O14/F14</f>
        <v>6.4837905236907731E-2</v>
      </c>
      <c r="P15" s="671"/>
      <c r="Q15" s="371">
        <f>Q14/F14</f>
        <v>0.49625935162094764</v>
      </c>
      <c r="R15" s="880">
        <f>R14/F14</f>
        <v>0.43890274314214461</v>
      </c>
      <c r="T15" s="12">
        <f t="shared" si="2"/>
        <v>1</v>
      </c>
      <c r="U15" s="426">
        <f>1-T15</f>
        <v>0</v>
      </c>
    </row>
    <row r="16" spans="1:21" ht="25.2" customHeight="1" thickTop="1" thickBot="1" x14ac:dyDescent="0.25">
      <c r="A16" s="12"/>
      <c r="B16" s="66" t="s">
        <v>302</v>
      </c>
      <c r="C16" s="380" t="s">
        <v>303</v>
      </c>
      <c r="D16" s="436">
        <v>45</v>
      </c>
      <c r="E16" s="835">
        <v>9</v>
      </c>
      <c r="F16" s="886">
        <f t="shared" ref="F16:F39" si="3">D16</f>
        <v>45</v>
      </c>
      <c r="G16" s="384">
        <v>3</v>
      </c>
      <c r="H16" s="605">
        <f>L16+P16</f>
        <v>2</v>
      </c>
      <c r="I16" s="384">
        <v>7</v>
      </c>
      <c r="J16" s="385">
        <f>D16-G16-I16</f>
        <v>35</v>
      </c>
      <c r="K16" s="384">
        <v>3</v>
      </c>
      <c r="L16" s="605">
        <v>2</v>
      </c>
      <c r="M16" s="384">
        <v>7</v>
      </c>
      <c r="N16" s="606">
        <f>F16-K16-M16</f>
        <v>35</v>
      </c>
      <c r="O16" s="606">
        <v>2</v>
      </c>
      <c r="P16" s="605">
        <v>0</v>
      </c>
      <c r="Q16" s="384">
        <v>8</v>
      </c>
      <c r="R16" s="607">
        <f>F16-O16-Q16</f>
        <v>35</v>
      </c>
      <c r="T16" s="12">
        <f t="shared" si="2"/>
        <v>45</v>
      </c>
      <c r="U16" s="426">
        <f>T16-F16</f>
        <v>0</v>
      </c>
    </row>
    <row r="17" spans="1:21" ht="25.2" customHeight="1" thickTop="1" thickBot="1" x14ac:dyDescent="0.25">
      <c r="A17" s="12"/>
      <c r="B17" s="836"/>
      <c r="C17" s="827"/>
      <c r="D17" s="437"/>
      <c r="E17" s="837"/>
      <c r="F17" s="886">
        <f t="shared" si="3"/>
        <v>0</v>
      </c>
      <c r="G17" s="599">
        <f>G16/D16</f>
        <v>6.6666666666666666E-2</v>
      </c>
      <c r="H17" s="76"/>
      <c r="I17" s="599">
        <f>I16/D16</f>
        <v>0.15555555555555556</v>
      </c>
      <c r="J17" s="439">
        <f>J16/D16</f>
        <v>0.77777777777777779</v>
      </c>
      <c r="K17" s="599">
        <f>K16/F16</f>
        <v>6.6666666666666666E-2</v>
      </c>
      <c r="L17" s="840"/>
      <c r="M17" s="599">
        <f>M16/F16</f>
        <v>0.15555555555555556</v>
      </c>
      <c r="N17" s="601">
        <f>N16/F16</f>
        <v>0.77777777777777779</v>
      </c>
      <c r="O17" s="601">
        <f>O16/F16</f>
        <v>4.4444444444444446E-2</v>
      </c>
      <c r="P17" s="840"/>
      <c r="Q17" s="599">
        <f>Q16/F16</f>
        <v>0.17777777777777778</v>
      </c>
      <c r="R17" s="602">
        <f>R16/F16</f>
        <v>0.77777777777777779</v>
      </c>
      <c r="T17" s="12">
        <f t="shared" si="2"/>
        <v>1</v>
      </c>
      <c r="U17" s="426">
        <f t="shared" ref="U17" si="4">1-T17</f>
        <v>0</v>
      </c>
    </row>
    <row r="18" spans="1:21" ht="25.2" customHeight="1" thickTop="1" thickBot="1" x14ac:dyDescent="0.25">
      <c r="A18" s="12"/>
      <c r="B18" s="836"/>
      <c r="C18" s="82" t="s">
        <v>304</v>
      </c>
      <c r="D18" s="440">
        <v>75</v>
      </c>
      <c r="E18" s="841">
        <v>436</v>
      </c>
      <c r="F18" s="886">
        <f t="shared" si="3"/>
        <v>75</v>
      </c>
      <c r="G18" s="401">
        <v>6</v>
      </c>
      <c r="H18" s="903">
        <f t="shared" ref="H18" si="5">L18+P18</f>
        <v>114</v>
      </c>
      <c r="I18" s="401">
        <v>42</v>
      </c>
      <c r="J18" s="365">
        <f>D18-G18-I18</f>
        <v>27</v>
      </c>
      <c r="K18" s="401">
        <v>5</v>
      </c>
      <c r="L18" s="549">
        <v>93</v>
      </c>
      <c r="M18" s="401">
        <v>42</v>
      </c>
      <c r="N18" s="550">
        <f t="shared" ref="N18" si="6">F18-K18-M18</f>
        <v>28</v>
      </c>
      <c r="O18" s="550">
        <v>6</v>
      </c>
      <c r="P18" s="549">
        <v>21</v>
      </c>
      <c r="Q18" s="401">
        <v>42</v>
      </c>
      <c r="R18" s="609">
        <f>F18-O18-Q18</f>
        <v>27</v>
      </c>
      <c r="T18" s="12">
        <f t="shared" si="2"/>
        <v>75</v>
      </c>
      <c r="U18" s="426">
        <f>T18-F18</f>
        <v>0</v>
      </c>
    </row>
    <row r="19" spans="1:21" ht="25.2" customHeight="1" thickTop="1" thickBot="1" x14ac:dyDescent="0.25">
      <c r="A19" s="12"/>
      <c r="B19" s="836"/>
      <c r="C19" s="88"/>
      <c r="D19" s="441"/>
      <c r="E19" s="837"/>
      <c r="F19" s="886">
        <f t="shared" si="3"/>
        <v>0</v>
      </c>
      <c r="G19" s="599">
        <f>G18/D18</f>
        <v>0.08</v>
      </c>
      <c r="H19" s="76"/>
      <c r="I19" s="599">
        <f>I18/D18</f>
        <v>0.56000000000000005</v>
      </c>
      <c r="J19" s="439">
        <f>J18/D18</f>
        <v>0.36</v>
      </c>
      <c r="K19" s="599">
        <f>K18/F18</f>
        <v>6.6666666666666666E-2</v>
      </c>
      <c r="L19" s="840"/>
      <c r="M19" s="599">
        <f>M18/F18</f>
        <v>0.56000000000000005</v>
      </c>
      <c r="N19" s="601">
        <f>N18/F18</f>
        <v>0.37333333333333335</v>
      </c>
      <c r="O19" s="601">
        <f>O18/F18</f>
        <v>0.08</v>
      </c>
      <c r="P19" s="840"/>
      <c r="Q19" s="599">
        <f>Q18/F18</f>
        <v>0.56000000000000005</v>
      </c>
      <c r="R19" s="602">
        <f>R18/F18</f>
        <v>0.36</v>
      </c>
      <c r="T19" s="12">
        <f t="shared" si="2"/>
        <v>1</v>
      </c>
      <c r="U19" s="426">
        <f t="shared" ref="U19" si="7">1-T19</f>
        <v>0</v>
      </c>
    </row>
    <row r="20" spans="1:21" ht="25.2" customHeight="1" thickTop="1" thickBot="1" x14ac:dyDescent="0.25">
      <c r="A20" s="12"/>
      <c r="B20" s="836"/>
      <c r="C20" s="82" t="s">
        <v>305</v>
      </c>
      <c r="D20" s="440">
        <v>24</v>
      </c>
      <c r="E20" s="841">
        <v>113</v>
      </c>
      <c r="F20" s="886">
        <f t="shared" si="3"/>
        <v>24</v>
      </c>
      <c r="G20" s="401">
        <v>1</v>
      </c>
      <c r="H20" s="903">
        <f t="shared" ref="H20" si="8">L20+P20</f>
        <v>1</v>
      </c>
      <c r="I20" s="401">
        <v>11</v>
      </c>
      <c r="J20" s="365">
        <f t="shared" ref="J20" si="9">D20-G20-I20</f>
        <v>12</v>
      </c>
      <c r="K20" s="401">
        <v>1</v>
      </c>
      <c r="L20" s="549">
        <v>1</v>
      </c>
      <c r="M20" s="401">
        <v>11</v>
      </c>
      <c r="N20" s="550">
        <f t="shared" ref="N20" si="10">F20-K20-M20</f>
        <v>12</v>
      </c>
      <c r="O20" s="550">
        <v>1</v>
      </c>
      <c r="P20" s="549">
        <v>0</v>
      </c>
      <c r="Q20" s="401">
        <v>11</v>
      </c>
      <c r="R20" s="609">
        <f t="shared" ref="R20" si="11">F20-O20-Q20</f>
        <v>12</v>
      </c>
      <c r="T20" s="12">
        <f t="shared" si="2"/>
        <v>24</v>
      </c>
      <c r="U20" s="426">
        <f>T20-F20</f>
        <v>0</v>
      </c>
    </row>
    <row r="21" spans="1:21" ht="25.2" customHeight="1" thickTop="1" thickBot="1" x14ac:dyDescent="0.25">
      <c r="A21" s="12"/>
      <c r="B21" s="836"/>
      <c r="C21" s="88"/>
      <c r="D21" s="441"/>
      <c r="E21" s="837"/>
      <c r="F21" s="886">
        <f t="shared" si="3"/>
        <v>0</v>
      </c>
      <c r="G21" s="599">
        <f t="shared" ref="G21" si="12">G20/D20</f>
        <v>4.1666666666666664E-2</v>
      </c>
      <c r="H21" s="840"/>
      <c r="I21" s="599">
        <f t="shared" ref="I21" si="13">I20/D20</f>
        <v>0.45833333333333331</v>
      </c>
      <c r="J21" s="439">
        <f t="shared" ref="J21" si="14">J20/D20</f>
        <v>0.5</v>
      </c>
      <c r="K21" s="599">
        <f>K20/F20</f>
        <v>4.1666666666666664E-2</v>
      </c>
      <c r="L21" s="840"/>
      <c r="M21" s="599">
        <f>M20/F20</f>
        <v>0.45833333333333331</v>
      </c>
      <c r="N21" s="601">
        <f t="shared" ref="N21" si="15">N20/F20</f>
        <v>0.5</v>
      </c>
      <c r="O21" s="601">
        <f t="shared" ref="O21" si="16">O20/F20</f>
        <v>4.1666666666666664E-2</v>
      </c>
      <c r="P21" s="840"/>
      <c r="Q21" s="599">
        <f>Q20/F20</f>
        <v>0.45833333333333331</v>
      </c>
      <c r="R21" s="602">
        <f t="shared" ref="R21" si="17">R20/F20</f>
        <v>0.5</v>
      </c>
      <c r="T21" s="12">
        <f t="shared" si="2"/>
        <v>1</v>
      </c>
      <c r="U21" s="426">
        <f t="shared" ref="U21" si="18">1-T21</f>
        <v>0</v>
      </c>
    </row>
    <row r="22" spans="1:21" ht="25.2" customHeight="1" thickTop="1" thickBot="1" x14ac:dyDescent="0.25">
      <c r="A22" s="12"/>
      <c r="B22" s="836"/>
      <c r="C22" s="87" t="s">
        <v>306</v>
      </c>
      <c r="D22" s="440">
        <v>90</v>
      </c>
      <c r="E22" s="841">
        <v>407</v>
      </c>
      <c r="F22" s="886">
        <f t="shared" si="3"/>
        <v>90</v>
      </c>
      <c r="G22" s="401">
        <v>6</v>
      </c>
      <c r="H22" s="903">
        <f t="shared" ref="H22" si="19">L22+P22</f>
        <v>30</v>
      </c>
      <c r="I22" s="401">
        <v>48</v>
      </c>
      <c r="J22" s="365">
        <f t="shared" ref="J22" si="20">D22-G22-I22</f>
        <v>36</v>
      </c>
      <c r="K22" s="401">
        <v>6</v>
      </c>
      <c r="L22" s="549">
        <v>4</v>
      </c>
      <c r="M22" s="401">
        <v>48</v>
      </c>
      <c r="N22" s="550">
        <f t="shared" ref="N22" si="21">F22-K22-M22</f>
        <v>36</v>
      </c>
      <c r="O22" s="550">
        <v>6</v>
      </c>
      <c r="P22" s="549">
        <v>26</v>
      </c>
      <c r="Q22" s="401">
        <v>47</v>
      </c>
      <c r="R22" s="609">
        <f t="shared" ref="R22" si="22">F22-O22-Q22</f>
        <v>37</v>
      </c>
      <c r="T22" s="12">
        <f t="shared" si="2"/>
        <v>90</v>
      </c>
      <c r="U22" s="426">
        <f>T22-F22</f>
        <v>0</v>
      </c>
    </row>
    <row r="23" spans="1:21" ht="25.2" customHeight="1" thickTop="1" thickBot="1" x14ac:dyDescent="0.25">
      <c r="A23" s="12"/>
      <c r="B23" s="836"/>
      <c r="C23" s="827"/>
      <c r="D23" s="441"/>
      <c r="E23" s="837"/>
      <c r="F23" s="886">
        <f t="shared" si="3"/>
        <v>0</v>
      </c>
      <c r="G23" s="599">
        <f t="shared" ref="G23" si="23">G22/D22</f>
        <v>6.6666666666666666E-2</v>
      </c>
      <c r="H23" s="840"/>
      <c r="I23" s="599">
        <f t="shared" ref="I23" si="24">I22/D22</f>
        <v>0.53333333333333333</v>
      </c>
      <c r="J23" s="439">
        <f t="shared" ref="J23" si="25">J22/D22</f>
        <v>0.4</v>
      </c>
      <c r="K23" s="599">
        <f>K22/F22</f>
        <v>6.6666666666666666E-2</v>
      </c>
      <c r="L23" s="840"/>
      <c r="M23" s="599">
        <f>M22/F22</f>
        <v>0.53333333333333333</v>
      </c>
      <c r="N23" s="601">
        <f t="shared" ref="N23" si="26">N22/F22</f>
        <v>0.4</v>
      </c>
      <c r="O23" s="601">
        <f t="shared" ref="O23" si="27">O22/F22</f>
        <v>6.6666666666666666E-2</v>
      </c>
      <c r="P23" s="840"/>
      <c r="Q23" s="599">
        <f t="shared" ref="Q23" si="28">Q22/F22</f>
        <v>0.52222222222222225</v>
      </c>
      <c r="R23" s="602">
        <f t="shared" ref="R23" si="29">R22/F22</f>
        <v>0.41111111111111109</v>
      </c>
      <c r="T23" s="12">
        <f t="shared" si="2"/>
        <v>1</v>
      </c>
      <c r="U23" s="426">
        <f t="shared" ref="U23" si="30">1-T23</f>
        <v>0</v>
      </c>
    </row>
    <row r="24" spans="1:21" ht="25.2" customHeight="1" thickTop="1" thickBot="1" x14ac:dyDescent="0.25">
      <c r="A24" s="12"/>
      <c r="B24" s="836"/>
      <c r="C24" s="82" t="s">
        <v>307</v>
      </c>
      <c r="D24" s="440">
        <v>8</v>
      </c>
      <c r="E24" s="841">
        <v>72</v>
      </c>
      <c r="F24" s="886">
        <f t="shared" si="3"/>
        <v>8</v>
      </c>
      <c r="G24" s="401">
        <v>2</v>
      </c>
      <c r="H24" s="903">
        <f t="shared" ref="H24" si="31">L24+P24</f>
        <v>45</v>
      </c>
      <c r="I24" s="401">
        <v>3</v>
      </c>
      <c r="J24" s="365">
        <f t="shared" ref="J24" si="32">D24-G24-I24</f>
        <v>3</v>
      </c>
      <c r="K24" s="401">
        <v>2</v>
      </c>
      <c r="L24" s="549">
        <v>10</v>
      </c>
      <c r="M24" s="401">
        <v>3</v>
      </c>
      <c r="N24" s="550">
        <f t="shared" ref="N24" si="33">F24-K24-M24</f>
        <v>3</v>
      </c>
      <c r="O24" s="550">
        <v>2</v>
      </c>
      <c r="P24" s="549">
        <v>35</v>
      </c>
      <c r="Q24" s="401">
        <v>3</v>
      </c>
      <c r="R24" s="609">
        <f t="shared" ref="R24" si="34">F24-O24-Q24</f>
        <v>3</v>
      </c>
      <c r="T24" s="12">
        <f t="shared" si="2"/>
        <v>8</v>
      </c>
      <c r="U24" s="426">
        <f>T24-F24</f>
        <v>0</v>
      </c>
    </row>
    <row r="25" spans="1:21" ht="25.2" customHeight="1" thickTop="1" thickBot="1" x14ac:dyDescent="0.25">
      <c r="A25" s="12"/>
      <c r="B25" s="836"/>
      <c r="C25" s="827"/>
      <c r="D25" s="441"/>
      <c r="E25" s="837"/>
      <c r="F25" s="886">
        <f t="shared" si="3"/>
        <v>0</v>
      </c>
      <c r="G25" s="599">
        <f t="shared" ref="G25" si="35">G24/D24</f>
        <v>0.25</v>
      </c>
      <c r="H25" s="75"/>
      <c r="I25" s="599">
        <f t="shared" ref="I25" si="36">I24/D24</f>
        <v>0.375</v>
      </c>
      <c r="J25" s="439">
        <f>J24/D24</f>
        <v>0.375</v>
      </c>
      <c r="K25" s="599">
        <f>K24/F24</f>
        <v>0.25</v>
      </c>
      <c r="L25" s="840"/>
      <c r="M25" s="599">
        <f>M24/F24</f>
        <v>0.375</v>
      </c>
      <c r="N25" s="601">
        <f t="shared" ref="N25" si="37">N24/F24</f>
        <v>0.375</v>
      </c>
      <c r="O25" s="601">
        <f t="shared" ref="O25" si="38">O24/F24</f>
        <v>0.25</v>
      </c>
      <c r="P25" s="840"/>
      <c r="Q25" s="599">
        <f t="shared" ref="Q25" si="39">Q24/F24</f>
        <v>0.375</v>
      </c>
      <c r="R25" s="602">
        <f t="shared" ref="R25" si="40">R24/F24</f>
        <v>0.375</v>
      </c>
      <c r="T25" s="12">
        <f t="shared" si="2"/>
        <v>1</v>
      </c>
      <c r="U25" s="426">
        <f t="shared" ref="U25" si="41">1-T25</f>
        <v>0</v>
      </c>
    </row>
    <row r="26" spans="1:21" ht="25.2" customHeight="1" thickTop="1" thickBot="1" x14ac:dyDescent="0.25">
      <c r="A26" s="12"/>
      <c r="B26" s="836"/>
      <c r="C26" s="82" t="s">
        <v>308</v>
      </c>
      <c r="D26" s="440">
        <v>159</v>
      </c>
      <c r="E26" s="904">
        <v>1298</v>
      </c>
      <c r="F26" s="886">
        <f t="shared" si="3"/>
        <v>159</v>
      </c>
      <c r="G26" s="401">
        <v>11</v>
      </c>
      <c r="H26" s="553">
        <f t="shared" ref="H26" si="42">L26+P26</f>
        <v>6</v>
      </c>
      <c r="I26" s="401">
        <v>87</v>
      </c>
      <c r="J26" s="365">
        <f t="shared" ref="J26" si="43">D26-G26-I26</f>
        <v>61</v>
      </c>
      <c r="K26" s="401">
        <v>11</v>
      </c>
      <c r="L26" s="549">
        <v>2</v>
      </c>
      <c r="M26" s="401">
        <v>85</v>
      </c>
      <c r="N26" s="550">
        <f t="shared" ref="N26" si="44">F26-K26-M26</f>
        <v>63</v>
      </c>
      <c r="O26" s="550">
        <v>9</v>
      </c>
      <c r="P26" s="549">
        <v>4</v>
      </c>
      <c r="Q26" s="401">
        <v>88</v>
      </c>
      <c r="R26" s="609">
        <f t="shared" ref="R26" si="45">F26-O26-Q26</f>
        <v>62</v>
      </c>
      <c r="T26" s="12">
        <f t="shared" si="2"/>
        <v>159</v>
      </c>
      <c r="U26" s="426">
        <f>T26-F26</f>
        <v>0</v>
      </c>
    </row>
    <row r="27" spans="1:21" ht="25.2" customHeight="1" thickTop="1" thickBot="1" x14ac:dyDescent="0.25">
      <c r="A27" s="12"/>
      <c r="B27" s="836"/>
      <c r="C27" s="827"/>
      <c r="D27" s="437"/>
      <c r="E27" s="837"/>
      <c r="F27" s="886">
        <f t="shared" si="3"/>
        <v>0</v>
      </c>
      <c r="G27" s="618">
        <f t="shared" ref="G27" si="46">G26/D26</f>
        <v>6.9182389937106917E-2</v>
      </c>
      <c r="H27" s="93"/>
      <c r="I27" s="618">
        <f t="shared" ref="I27" si="47">I26/D26</f>
        <v>0.54716981132075471</v>
      </c>
      <c r="J27" s="832">
        <f t="shared" ref="J27" si="48">J26/D26</f>
        <v>0.38364779874213839</v>
      </c>
      <c r="K27" s="599">
        <f>K26/F26</f>
        <v>6.9182389937106917E-2</v>
      </c>
      <c r="L27" s="840"/>
      <c r="M27" s="599">
        <f>M26/F26</f>
        <v>0.53459119496855345</v>
      </c>
      <c r="N27" s="601">
        <f t="shared" ref="N27" si="49">N26/F26</f>
        <v>0.39622641509433965</v>
      </c>
      <c r="O27" s="618">
        <f t="shared" ref="O27" si="50">O26/F26</f>
        <v>5.6603773584905662E-2</v>
      </c>
      <c r="P27" s="905"/>
      <c r="Q27" s="618">
        <f t="shared" ref="Q27" si="51">Q26/F26</f>
        <v>0.55345911949685533</v>
      </c>
      <c r="R27" s="832">
        <f t="shared" ref="R27" si="52">R26/F26</f>
        <v>0.38993710691823902</v>
      </c>
      <c r="T27" s="12">
        <f t="shared" si="2"/>
        <v>1</v>
      </c>
      <c r="U27" s="426">
        <f t="shared" ref="U27" si="53">1-T27</f>
        <v>0</v>
      </c>
    </row>
    <row r="28" spans="1:21" ht="25.2" customHeight="1" thickTop="1" thickBot="1" x14ac:dyDescent="0.25">
      <c r="A28" s="12"/>
      <c r="B28" s="66" t="s">
        <v>309</v>
      </c>
      <c r="C28" s="380" t="s">
        <v>310</v>
      </c>
      <c r="D28" s="436">
        <v>87</v>
      </c>
      <c r="E28" s="835">
        <v>76</v>
      </c>
      <c r="F28" s="886">
        <f t="shared" si="3"/>
        <v>87</v>
      </c>
      <c r="G28" s="394">
        <v>1</v>
      </c>
      <c r="H28" s="553">
        <f>L28+P28</f>
        <v>0</v>
      </c>
      <c r="I28" s="394">
        <v>31</v>
      </c>
      <c r="J28" s="395">
        <f t="shared" ref="J28" si="54">D28-G28-I28</f>
        <v>55</v>
      </c>
      <c r="K28" s="384">
        <v>1</v>
      </c>
      <c r="L28" s="605">
        <v>0</v>
      </c>
      <c r="M28" s="384">
        <v>31</v>
      </c>
      <c r="N28" s="606">
        <f>F28-K28-M28</f>
        <v>55</v>
      </c>
      <c r="O28" s="554">
        <v>0</v>
      </c>
      <c r="P28" s="553">
        <v>0</v>
      </c>
      <c r="Q28" s="394">
        <v>31</v>
      </c>
      <c r="R28" s="616">
        <f t="shared" ref="R28" si="55">F28-O28-Q28</f>
        <v>56</v>
      </c>
      <c r="T28" s="12">
        <f t="shared" si="2"/>
        <v>87</v>
      </c>
      <c r="U28" s="426">
        <f>T28-F28</f>
        <v>0</v>
      </c>
    </row>
    <row r="29" spans="1:21" ht="25.2" customHeight="1" thickTop="1" thickBot="1" x14ac:dyDescent="0.25">
      <c r="A29" s="12"/>
      <c r="B29" s="836"/>
      <c r="C29" s="88"/>
      <c r="D29" s="441"/>
      <c r="E29" s="848"/>
      <c r="F29" s="886">
        <f t="shared" si="3"/>
        <v>0</v>
      </c>
      <c r="G29" s="599">
        <f t="shared" ref="G29" si="56">G28/D28</f>
        <v>1.1494252873563218E-2</v>
      </c>
      <c r="H29" s="840"/>
      <c r="I29" s="599">
        <f t="shared" ref="I29" si="57">I28/D28</f>
        <v>0.35632183908045978</v>
      </c>
      <c r="J29" s="439">
        <f t="shared" ref="J29" si="58">J28/D28</f>
        <v>0.63218390804597702</v>
      </c>
      <c r="K29" s="599">
        <f>K28/F28</f>
        <v>1.1494252873563218E-2</v>
      </c>
      <c r="L29" s="840"/>
      <c r="M29" s="599">
        <f>M28/F28</f>
        <v>0.35632183908045978</v>
      </c>
      <c r="N29" s="601">
        <f t="shared" ref="N29" si="59">N28/F28</f>
        <v>0.63218390804597702</v>
      </c>
      <c r="O29" s="601">
        <f t="shared" ref="O29" si="60">O28/F28</f>
        <v>0</v>
      </c>
      <c r="P29" s="840"/>
      <c r="Q29" s="599">
        <f t="shared" ref="Q29" si="61">Q28/F28</f>
        <v>0.35632183908045978</v>
      </c>
      <c r="R29" s="602">
        <f t="shared" ref="R29" si="62">R28/F28</f>
        <v>0.64367816091954022</v>
      </c>
      <c r="T29" s="12">
        <f t="shared" si="2"/>
        <v>1</v>
      </c>
      <c r="U29" s="426">
        <f t="shared" ref="U29" si="63">1-T29</f>
        <v>0</v>
      </c>
    </row>
    <row r="30" spans="1:21" ht="25.2" customHeight="1" thickTop="1" thickBot="1" x14ac:dyDescent="0.25">
      <c r="A30" s="12"/>
      <c r="B30" s="836"/>
      <c r="C30" s="82" t="s">
        <v>311</v>
      </c>
      <c r="D30" s="444">
        <v>178</v>
      </c>
      <c r="E30" s="849">
        <v>232</v>
      </c>
      <c r="F30" s="886">
        <f t="shared" si="3"/>
        <v>178</v>
      </c>
      <c r="G30" s="401">
        <v>11</v>
      </c>
      <c r="H30" s="549">
        <f>L30+P30</f>
        <v>28</v>
      </c>
      <c r="I30" s="401">
        <v>82</v>
      </c>
      <c r="J30" s="365">
        <f t="shared" ref="J30" si="64">D30-G30-I30</f>
        <v>85</v>
      </c>
      <c r="K30" s="401">
        <v>10</v>
      </c>
      <c r="L30" s="549">
        <v>2</v>
      </c>
      <c r="M30" s="401">
        <v>81</v>
      </c>
      <c r="N30" s="550">
        <f t="shared" ref="N30" si="65">F30-K30-M30</f>
        <v>87</v>
      </c>
      <c r="O30" s="550">
        <v>11</v>
      </c>
      <c r="P30" s="549">
        <v>26</v>
      </c>
      <c r="Q30" s="401">
        <v>82</v>
      </c>
      <c r="R30" s="609">
        <f t="shared" ref="R30" si="66">F30-O30-Q30</f>
        <v>85</v>
      </c>
      <c r="T30" s="12">
        <f t="shared" si="2"/>
        <v>178</v>
      </c>
      <c r="U30" s="426">
        <f>T30-F30</f>
        <v>0</v>
      </c>
    </row>
    <row r="31" spans="1:21" ht="25.2" customHeight="1" thickTop="1" thickBot="1" x14ac:dyDescent="0.25">
      <c r="A31" s="12"/>
      <c r="B31" s="836"/>
      <c r="C31" s="88"/>
      <c r="D31" s="441"/>
      <c r="E31" s="848"/>
      <c r="F31" s="886">
        <f t="shared" si="3"/>
        <v>0</v>
      </c>
      <c r="G31" s="599">
        <f t="shared" ref="G31" si="67">G30/D30</f>
        <v>6.1797752808988762E-2</v>
      </c>
      <c r="H31" s="840"/>
      <c r="I31" s="599">
        <f t="shared" ref="I31" si="68">I30/D30</f>
        <v>0.4606741573033708</v>
      </c>
      <c r="J31" s="439">
        <f t="shared" ref="J31" si="69">J30/D30</f>
        <v>0.47752808988764045</v>
      </c>
      <c r="K31" s="599">
        <f>K30/F30</f>
        <v>5.6179775280898875E-2</v>
      </c>
      <c r="L31" s="840"/>
      <c r="M31" s="599">
        <f>M30/F30</f>
        <v>0.4550561797752809</v>
      </c>
      <c r="N31" s="601">
        <f t="shared" ref="N31" si="70">N30/F30</f>
        <v>0.4887640449438202</v>
      </c>
      <c r="O31" s="601">
        <f t="shared" ref="O31" si="71">O30/F30</f>
        <v>6.1797752808988762E-2</v>
      </c>
      <c r="P31" s="840"/>
      <c r="Q31" s="599">
        <f t="shared" ref="Q31" si="72">Q30/F30</f>
        <v>0.4606741573033708</v>
      </c>
      <c r="R31" s="602">
        <f t="shared" ref="R31" si="73">R30/F30</f>
        <v>0.47752808988764045</v>
      </c>
      <c r="T31" s="12">
        <f t="shared" si="2"/>
        <v>1</v>
      </c>
      <c r="U31" s="426">
        <f t="shared" ref="U31" si="74">1-T31</f>
        <v>0</v>
      </c>
    </row>
    <row r="32" spans="1:21" ht="25.2" customHeight="1" thickTop="1" thickBot="1" x14ac:dyDescent="0.25">
      <c r="A32" s="12"/>
      <c r="B32" s="836"/>
      <c r="C32" s="82" t="s">
        <v>312</v>
      </c>
      <c r="D32" s="437">
        <v>53</v>
      </c>
      <c r="E32" s="849">
        <v>212</v>
      </c>
      <c r="F32" s="886">
        <f t="shared" si="3"/>
        <v>53</v>
      </c>
      <c r="G32" s="401">
        <v>4</v>
      </c>
      <c r="H32" s="549">
        <f>L32+P32</f>
        <v>1</v>
      </c>
      <c r="I32" s="401">
        <v>33</v>
      </c>
      <c r="J32" s="365">
        <f t="shared" ref="J32" si="75">D32-G32-I32</f>
        <v>16</v>
      </c>
      <c r="K32" s="401">
        <v>4</v>
      </c>
      <c r="L32" s="549">
        <v>0</v>
      </c>
      <c r="M32" s="401">
        <v>32</v>
      </c>
      <c r="N32" s="550">
        <f t="shared" ref="N32" si="76">F32-K32-M32</f>
        <v>17</v>
      </c>
      <c r="O32" s="550">
        <v>4</v>
      </c>
      <c r="P32" s="549">
        <v>1</v>
      </c>
      <c r="Q32" s="401">
        <v>32</v>
      </c>
      <c r="R32" s="609">
        <f t="shared" ref="R32" si="77">F32-O32-Q32</f>
        <v>17</v>
      </c>
      <c r="T32" s="12">
        <f t="shared" si="2"/>
        <v>53</v>
      </c>
      <c r="U32" s="426">
        <f>T32-F32</f>
        <v>0</v>
      </c>
    </row>
    <row r="33" spans="1:21" ht="25.2" customHeight="1" thickTop="1" thickBot="1" x14ac:dyDescent="0.25">
      <c r="A33" s="12"/>
      <c r="B33" s="836"/>
      <c r="C33" s="88"/>
      <c r="D33" s="441"/>
      <c r="E33" s="848"/>
      <c r="F33" s="886">
        <f t="shared" si="3"/>
        <v>0</v>
      </c>
      <c r="G33" s="599">
        <f t="shared" ref="G33" si="78">G32/D32</f>
        <v>7.5471698113207544E-2</v>
      </c>
      <c r="H33" s="840"/>
      <c r="I33" s="599">
        <f t="shared" ref="I33" si="79">I32/D32</f>
        <v>0.62264150943396224</v>
      </c>
      <c r="J33" s="439">
        <f t="shared" ref="J33" si="80">J32/D32</f>
        <v>0.30188679245283018</v>
      </c>
      <c r="K33" s="599">
        <f>K32/F32</f>
        <v>7.5471698113207544E-2</v>
      </c>
      <c r="L33" s="840"/>
      <c r="M33" s="599">
        <f>M32/F32</f>
        <v>0.60377358490566035</v>
      </c>
      <c r="N33" s="601">
        <f t="shared" ref="N33" si="81">N32/F32</f>
        <v>0.32075471698113206</v>
      </c>
      <c r="O33" s="601">
        <f t="shared" ref="O33" si="82">O32/F32</f>
        <v>7.5471698113207544E-2</v>
      </c>
      <c r="P33" s="840"/>
      <c r="Q33" s="599">
        <f t="shared" ref="Q33" si="83">Q32/F32</f>
        <v>0.60377358490566035</v>
      </c>
      <c r="R33" s="602">
        <f t="shared" ref="R33" si="84">R32/F32</f>
        <v>0.32075471698113206</v>
      </c>
      <c r="T33" s="12">
        <f t="shared" si="2"/>
        <v>1</v>
      </c>
      <c r="U33" s="426">
        <f t="shared" ref="U33" si="85">1-T33</f>
        <v>0</v>
      </c>
    </row>
    <row r="34" spans="1:21" ht="25.2" customHeight="1" thickTop="1" thickBot="1" x14ac:dyDescent="0.25">
      <c r="A34" s="12"/>
      <c r="B34" s="836"/>
      <c r="C34" s="82" t="s">
        <v>313</v>
      </c>
      <c r="D34" s="437">
        <v>26</v>
      </c>
      <c r="E34" s="849">
        <v>275</v>
      </c>
      <c r="F34" s="886">
        <f t="shared" si="3"/>
        <v>26</v>
      </c>
      <c r="G34" s="401">
        <v>3</v>
      </c>
      <c r="H34" s="549">
        <f t="shared" ref="H34" si="86">L34+P34</f>
        <v>2</v>
      </c>
      <c r="I34" s="401">
        <v>15</v>
      </c>
      <c r="J34" s="365">
        <f t="shared" ref="J34" si="87">D34-G34-I34</f>
        <v>8</v>
      </c>
      <c r="K34" s="401">
        <v>3</v>
      </c>
      <c r="L34" s="549">
        <v>2</v>
      </c>
      <c r="M34" s="401">
        <v>15</v>
      </c>
      <c r="N34" s="550">
        <f t="shared" ref="N34" si="88">F34-K34-M34</f>
        <v>8</v>
      </c>
      <c r="O34" s="550">
        <v>2</v>
      </c>
      <c r="P34" s="549">
        <v>0</v>
      </c>
      <c r="Q34" s="401">
        <v>16</v>
      </c>
      <c r="R34" s="609">
        <f t="shared" ref="R34" si="89">F34-O34-Q34</f>
        <v>8</v>
      </c>
      <c r="T34" s="12">
        <f t="shared" si="2"/>
        <v>26</v>
      </c>
      <c r="U34" s="426">
        <f>T34-F34</f>
        <v>0</v>
      </c>
    </row>
    <row r="35" spans="1:21" ht="25.2" customHeight="1" thickTop="1" thickBot="1" x14ac:dyDescent="0.25">
      <c r="A35" s="12"/>
      <c r="B35" s="836"/>
      <c r="C35" s="88"/>
      <c r="D35" s="441"/>
      <c r="E35" s="848"/>
      <c r="F35" s="886">
        <f t="shared" si="3"/>
        <v>0</v>
      </c>
      <c r="G35" s="599">
        <f t="shared" ref="G35" si="90">G34/D34</f>
        <v>0.11538461538461539</v>
      </c>
      <c r="H35" s="840"/>
      <c r="I35" s="599">
        <f t="shared" ref="I35" si="91">I34/D34</f>
        <v>0.57692307692307687</v>
      </c>
      <c r="J35" s="439">
        <f t="shared" ref="J35" si="92">J34/D34</f>
        <v>0.30769230769230771</v>
      </c>
      <c r="K35" s="599">
        <f>K34/F34</f>
        <v>0.11538461538461539</v>
      </c>
      <c r="L35" s="840"/>
      <c r="M35" s="599">
        <f>M34/F34</f>
        <v>0.57692307692307687</v>
      </c>
      <c r="N35" s="601">
        <f t="shared" ref="N35" si="93">N34/F34</f>
        <v>0.30769230769230771</v>
      </c>
      <c r="O35" s="601">
        <f t="shared" ref="O35" si="94">O34/F34</f>
        <v>7.6923076923076927E-2</v>
      </c>
      <c r="P35" s="840"/>
      <c r="Q35" s="599">
        <f t="shared" ref="Q35" si="95">Q34/F34</f>
        <v>0.61538461538461542</v>
      </c>
      <c r="R35" s="602">
        <f t="shared" ref="R35" si="96">R34/F34</f>
        <v>0.30769230769230771</v>
      </c>
      <c r="T35" s="12">
        <f t="shared" si="2"/>
        <v>1</v>
      </c>
      <c r="U35" s="426">
        <f t="shared" ref="U35" si="97">1-T35</f>
        <v>0</v>
      </c>
    </row>
    <row r="36" spans="1:21" ht="25.2" customHeight="1" thickTop="1" thickBot="1" x14ac:dyDescent="0.25">
      <c r="A36" s="12"/>
      <c r="B36" s="836"/>
      <c r="C36" s="82" t="s">
        <v>314</v>
      </c>
      <c r="D36" s="437">
        <v>31</v>
      </c>
      <c r="E36" s="849">
        <v>390</v>
      </c>
      <c r="F36" s="886">
        <f t="shared" si="3"/>
        <v>31</v>
      </c>
      <c r="G36" s="401">
        <v>7</v>
      </c>
      <c r="H36" s="549">
        <f t="shared" ref="H36" si="98">L36+P36</f>
        <v>18</v>
      </c>
      <c r="I36" s="401">
        <v>18</v>
      </c>
      <c r="J36" s="365">
        <f t="shared" ref="J36" si="99">D36-G36-I36</f>
        <v>6</v>
      </c>
      <c r="K36" s="401">
        <v>7</v>
      </c>
      <c r="L36" s="549">
        <v>8</v>
      </c>
      <c r="M36" s="401">
        <v>18</v>
      </c>
      <c r="N36" s="550">
        <f t="shared" ref="N36" si="100">F36-K36-M36</f>
        <v>6</v>
      </c>
      <c r="O36" s="550">
        <v>6</v>
      </c>
      <c r="P36" s="549">
        <v>10</v>
      </c>
      <c r="Q36" s="401">
        <v>19</v>
      </c>
      <c r="R36" s="609">
        <f t="shared" ref="R36" si="101">F36-O36-Q36</f>
        <v>6</v>
      </c>
      <c r="T36" s="12">
        <f t="shared" si="2"/>
        <v>31</v>
      </c>
      <c r="U36" s="426">
        <f>T36-F36</f>
        <v>0</v>
      </c>
    </row>
    <row r="37" spans="1:21" ht="25.2" customHeight="1" thickTop="1" thickBot="1" x14ac:dyDescent="0.25">
      <c r="A37" s="12"/>
      <c r="B37" s="836"/>
      <c r="C37" s="88"/>
      <c r="D37" s="441"/>
      <c r="E37" s="848"/>
      <c r="F37" s="886">
        <f t="shared" si="3"/>
        <v>0</v>
      </c>
      <c r="G37" s="599">
        <f t="shared" ref="G37" si="102">G36/D36</f>
        <v>0.22580645161290322</v>
      </c>
      <c r="H37" s="840"/>
      <c r="I37" s="599">
        <f t="shared" ref="I37" si="103">I36/D36</f>
        <v>0.58064516129032262</v>
      </c>
      <c r="J37" s="439">
        <f t="shared" ref="J37" si="104">J36/D36</f>
        <v>0.19354838709677419</v>
      </c>
      <c r="K37" s="599">
        <f>K36/F36</f>
        <v>0.22580645161290322</v>
      </c>
      <c r="L37" s="840"/>
      <c r="M37" s="599">
        <f>M36/F36</f>
        <v>0.58064516129032262</v>
      </c>
      <c r="N37" s="601">
        <f t="shared" ref="N37" si="105">N36/F36</f>
        <v>0.19354838709677419</v>
      </c>
      <c r="O37" s="601">
        <f t="shared" ref="O37" si="106">O36/F36</f>
        <v>0.19354838709677419</v>
      </c>
      <c r="P37" s="840"/>
      <c r="Q37" s="599">
        <f t="shared" ref="Q37" si="107">Q36/F36</f>
        <v>0.61290322580645162</v>
      </c>
      <c r="R37" s="602">
        <f t="shared" ref="R37" si="108">R36/F36</f>
        <v>0.19354838709677419</v>
      </c>
      <c r="T37" s="12">
        <f t="shared" si="2"/>
        <v>1</v>
      </c>
      <c r="U37" s="426">
        <f t="shared" ref="U37" si="109">1-T37</f>
        <v>0</v>
      </c>
    </row>
    <row r="38" spans="1:21" ht="25.2" customHeight="1" thickTop="1" thickBot="1" x14ac:dyDescent="0.25">
      <c r="A38" s="12"/>
      <c r="B38" s="836"/>
      <c r="C38" s="87" t="s">
        <v>315</v>
      </c>
      <c r="D38" s="444">
        <v>26</v>
      </c>
      <c r="E38" s="906">
        <v>1150</v>
      </c>
      <c r="F38" s="886">
        <f t="shared" si="3"/>
        <v>26</v>
      </c>
      <c r="G38" s="401">
        <v>3</v>
      </c>
      <c r="H38" s="549">
        <f t="shared" ref="H38" si="110">L38+P38</f>
        <v>149</v>
      </c>
      <c r="I38" s="401">
        <v>19</v>
      </c>
      <c r="J38" s="365">
        <f t="shared" ref="J38" si="111">D38-G38-I38</f>
        <v>4</v>
      </c>
      <c r="K38" s="401">
        <v>3</v>
      </c>
      <c r="L38" s="549">
        <v>100</v>
      </c>
      <c r="M38" s="401">
        <v>19</v>
      </c>
      <c r="N38" s="550">
        <f t="shared" ref="N38" si="112">F38-K38-M38</f>
        <v>4</v>
      </c>
      <c r="O38" s="550">
        <v>3</v>
      </c>
      <c r="P38" s="549">
        <v>49</v>
      </c>
      <c r="Q38" s="401">
        <v>19</v>
      </c>
      <c r="R38" s="609">
        <f t="shared" ref="R38" si="113">F38-O38-Q38</f>
        <v>4</v>
      </c>
      <c r="T38" s="12">
        <f t="shared" si="2"/>
        <v>26</v>
      </c>
      <c r="U38" s="426">
        <f>T38-F38</f>
        <v>0</v>
      </c>
    </row>
    <row r="39" spans="1:21" ht="25.2" customHeight="1" thickTop="1" thickBot="1" x14ac:dyDescent="0.25">
      <c r="A39" s="12"/>
      <c r="B39" s="836"/>
      <c r="C39" s="827"/>
      <c r="D39" s="437"/>
      <c r="E39" s="837"/>
      <c r="F39" s="886">
        <f t="shared" si="3"/>
        <v>0</v>
      </c>
      <c r="G39" s="599">
        <f t="shared" ref="G39" si="114">G38/D38</f>
        <v>0.11538461538461539</v>
      </c>
      <c r="H39" s="840"/>
      <c r="I39" s="599">
        <f t="shared" ref="I39" si="115">I38/D38</f>
        <v>0.73076923076923073</v>
      </c>
      <c r="J39" s="439">
        <f t="shared" ref="J39" si="116">J38/D38</f>
        <v>0.15384615384615385</v>
      </c>
      <c r="K39" s="599">
        <f>K38/F38</f>
        <v>0.11538461538461539</v>
      </c>
      <c r="L39" s="840"/>
      <c r="M39" s="599">
        <f>M38/F38</f>
        <v>0.73076923076923073</v>
      </c>
      <c r="N39" s="601">
        <f t="shared" ref="N39" si="117">N38/F38</f>
        <v>0.15384615384615385</v>
      </c>
      <c r="O39" s="601">
        <f t="shared" ref="O39" si="118">O38/F38</f>
        <v>0.11538461538461539</v>
      </c>
      <c r="P39" s="840"/>
      <c r="Q39" s="599">
        <f t="shared" ref="Q39" si="119">Q38/F38</f>
        <v>0.73076923076923073</v>
      </c>
      <c r="R39" s="602">
        <f t="shared" ref="R39" si="120">R38/F38</f>
        <v>0.15384615384615385</v>
      </c>
      <c r="T39" s="12">
        <f t="shared" si="2"/>
        <v>1</v>
      </c>
      <c r="U39" s="426">
        <f t="shared" ref="U39" si="121">1-T39</f>
        <v>0</v>
      </c>
    </row>
    <row r="40" spans="1:21" ht="25.2" customHeight="1" thickTop="1" x14ac:dyDescent="0.2">
      <c r="A40" s="12"/>
      <c r="B40" s="836"/>
      <c r="C40" s="445" t="s">
        <v>316</v>
      </c>
      <c r="D40" s="71">
        <f>D30+D32+D34+D36</f>
        <v>288</v>
      </c>
      <c r="E40" s="852">
        <f>E30+E32+E34+E36</f>
        <v>1109</v>
      </c>
      <c r="F40" s="890">
        <f>F30+F32+F34+F36</f>
        <v>288</v>
      </c>
      <c r="G40" s="384">
        <f t="shared" ref="G40:H40" si="122">G30+G32+G34+G36</f>
        <v>25</v>
      </c>
      <c r="H40" s="605">
        <f t="shared" si="122"/>
        <v>49</v>
      </c>
      <c r="I40" s="384">
        <f>I30+I32+I34+I36</f>
        <v>148</v>
      </c>
      <c r="J40" s="385">
        <f>J30+J32+J34+J36</f>
        <v>115</v>
      </c>
      <c r="K40" s="384">
        <f t="shared" ref="K40:R40" si="123">K30+K32+K34+K36</f>
        <v>24</v>
      </c>
      <c r="L40" s="605">
        <f t="shared" si="123"/>
        <v>12</v>
      </c>
      <c r="M40" s="384">
        <f t="shared" si="123"/>
        <v>146</v>
      </c>
      <c r="N40" s="606">
        <f t="shared" si="123"/>
        <v>118</v>
      </c>
      <c r="O40" s="606">
        <f t="shared" si="123"/>
        <v>23</v>
      </c>
      <c r="P40" s="605">
        <f t="shared" si="123"/>
        <v>37</v>
      </c>
      <c r="Q40" s="384">
        <f t="shared" si="123"/>
        <v>149</v>
      </c>
      <c r="R40" s="607">
        <f t="shared" si="123"/>
        <v>116</v>
      </c>
      <c r="T40" s="12">
        <f t="shared" si="2"/>
        <v>288</v>
      </c>
      <c r="U40" s="426">
        <f>T40-F40</f>
        <v>0</v>
      </c>
    </row>
    <row r="41" spans="1:21" ht="25.2" customHeight="1" x14ac:dyDescent="0.2">
      <c r="A41" s="12"/>
      <c r="B41" s="836"/>
      <c r="C41" s="412" t="s">
        <v>317</v>
      </c>
      <c r="D41" s="441"/>
      <c r="E41" s="837"/>
      <c r="F41" s="891"/>
      <c r="G41" s="599">
        <f>G40/D40</f>
        <v>8.6805555555555552E-2</v>
      </c>
      <c r="H41" s="840"/>
      <c r="I41" s="599">
        <f>I40/D40</f>
        <v>0.51388888888888884</v>
      </c>
      <c r="J41" s="439">
        <f>J40/D40</f>
        <v>0.39930555555555558</v>
      </c>
      <c r="K41" s="599">
        <f>K40/F40</f>
        <v>8.3333333333333329E-2</v>
      </c>
      <c r="L41" s="840"/>
      <c r="M41" s="599">
        <f>M40/F40</f>
        <v>0.50694444444444442</v>
      </c>
      <c r="N41" s="601">
        <f>N40/F40</f>
        <v>0.40972222222222221</v>
      </c>
      <c r="O41" s="601">
        <f>O40/F40</f>
        <v>7.9861111111111105E-2</v>
      </c>
      <c r="P41" s="840"/>
      <c r="Q41" s="599">
        <f>Q40/F40</f>
        <v>0.51736111111111116</v>
      </c>
      <c r="R41" s="602">
        <f>R40/F40</f>
        <v>0.40277777777777779</v>
      </c>
      <c r="T41" s="12">
        <f t="shared" si="2"/>
        <v>1</v>
      </c>
      <c r="U41" s="426">
        <f t="shared" ref="U41" si="124">1-T41</f>
        <v>0</v>
      </c>
    </row>
    <row r="42" spans="1:21" ht="25.2" customHeight="1" x14ac:dyDescent="0.2">
      <c r="A42" s="12"/>
      <c r="B42" s="836"/>
      <c r="C42" s="413" t="s">
        <v>316</v>
      </c>
      <c r="D42" s="50">
        <f>D32+D34+D36+D38</f>
        <v>136</v>
      </c>
      <c r="E42" s="855">
        <f>E32+E34+E36+E38</f>
        <v>2027</v>
      </c>
      <c r="F42" s="892">
        <f>F32+F34+F36+F38</f>
        <v>136</v>
      </c>
      <c r="G42" s="401">
        <f t="shared" ref="G42:R42" si="125">G32+G34+G36+G38</f>
        <v>17</v>
      </c>
      <c r="H42" s="549">
        <f t="shared" si="125"/>
        <v>170</v>
      </c>
      <c r="I42" s="401">
        <f t="shared" si="125"/>
        <v>85</v>
      </c>
      <c r="J42" s="365">
        <f t="shared" si="125"/>
        <v>34</v>
      </c>
      <c r="K42" s="401">
        <f t="shared" si="125"/>
        <v>17</v>
      </c>
      <c r="L42" s="549">
        <f t="shared" si="125"/>
        <v>110</v>
      </c>
      <c r="M42" s="401">
        <f t="shared" si="125"/>
        <v>84</v>
      </c>
      <c r="N42" s="550">
        <f t="shared" si="125"/>
        <v>35</v>
      </c>
      <c r="O42" s="550">
        <f t="shared" si="125"/>
        <v>15</v>
      </c>
      <c r="P42" s="549">
        <f t="shared" si="125"/>
        <v>60</v>
      </c>
      <c r="Q42" s="401">
        <f t="shared" si="125"/>
        <v>86</v>
      </c>
      <c r="R42" s="609">
        <f t="shared" si="125"/>
        <v>35</v>
      </c>
      <c r="T42" s="12">
        <f t="shared" si="2"/>
        <v>136</v>
      </c>
      <c r="U42" s="426">
        <f>T42-F42</f>
        <v>0</v>
      </c>
    </row>
    <row r="43" spans="1:21" ht="25.2" customHeight="1" thickBot="1" x14ac:dyDescent="0.25">
      <c r="A43" s="12"/>
      <c r="B43" s="279"/>
      <c r="C43" s="412" t="s">
        <v>318</v>
      </c>
      <c r="D43" s="441"/>
      <c r="E43" s="856"/>
      <c r="F43" s="893"/>
      <c r="G43" s="611">
        <f>G42/D42</f>
        <v>0.125</v>
      </c>
      <c r="H43" s="847"/>
      <c r="I43" s="611">
        <f>I42/D42</f>
        <v>0.625</v>
      </c>
      <c r="J43" s="443">
        <f>J42/D42</f>
        <v>0.25</v>
      </c>
      <c r="K43" s="625">
        <f>K42/F42</f>
        <v>0.125</v>
      </c>
      <c r="L43" s="858"/>
      <c r="M43" s="625">
        <f>M42/F42</f>
        <v>0.61764705882352944</v>
      </c>
      <c r="N43" s="626">
        <f>N42/F42</f>
        <v>0.25735294117647056</v>
      </c>
      <c r="O43" s="626">
        <f>O42/F42</f>
        <v>0.11029411764705882</v>
      </c>
      <c r="P43" s="858"/>
      <c r="Q43" s="625">
        <f>Q42/F42</f>
        <v>0.63235294117647056</v>
      </c>
      <c r="R43" s="627">
        <f>R42/F42</f>
        <v>0.25735294117647056</v>
      </c>
      <c r="T43" s="12">
        <f t="shared" si="2"/>
        <v>1</v>
      </c>
      <c r="U43" s="426">
        <f t="shared" ref="U43" si="126">1-T43</f>
        <v>0</v>
      </c>
    </row>
    <row r="44" spans="1:21" ht="15" customHeight="1" x14ac:dyDescent="0.2">
      <c r="B44" s="734"/>
      <c r="C44" s="860"/>
      <c r="D44"/>
      <c r="E44"/>
      <c r="F44" s="894"/>
      <c r="G44"/>
      <c r="H44"/>
      <c r="I44"/>
      <c r="J44" s="698"/>
      <c r="K44"/>
      <c r="L44"/>
      <c r="M44"/>
      <c r="N44" s="698"/>
    </row>
    <row r="45" spans="1:21" x14ac:dyDescent="0.2">
      <c r="B45" s="12" t="s">
        <v>461</v>
      </c>
      <c r="C45" s="861"/>
      <c r="D45" s="419">
        <f>D28+D30+D32+D34+D36+D38</f>
        <v>401</v>
      </c>
      <c r="E45" s="419">
        <f>E28+E30+E32+E34+E36+E38</f>
        <v>2335</v>
      </c>
      <c r="F45" s="419">
        <f t="shared" ref="F45:N45" si="127">F28+F30+F32+F34+F36+F38</f>
        <v>401</v>
      </c>
      <c r="G45" s="419">
        <f t="shared" si="127"/>
        <v>29</v>
      </c>
      <c r="H45" s="419">
        <f t="shared" si="127"/>
        <v>198</v>
      </c>
      <c r="I45" s="419">
        <f t="shared" si="127"/>
        <v>198</v>
      </c>
      <c r="J45" s="419">
        <f t="shared" si="127"/>
        <v>174</v>
      </c>
      <c r="K45" s="419">
        <f t="shared" si="127"/>
        <v>28</v>
      </c>
      <c r="L45" s="419">
        <f t="shared" si="127"/>
        <v>112</v>
      </c>
      <c r="M45" s="419">
        <f t="shared" si="127"/>
        <v>196</v>
      </c>
      <c r="N45" s="419">
        <f t="shared" si="127"/>
        <v>177</v>
      </c>
      <c r="O45" s="419">
        <f>O28+O30+O32+O34+O36+O38</f>
        <v>26</v>
      </c>
      <c r="P45" s="419">
        <f t="shared" ref="P45:R45" si="128">P28+P30+P32+P34+P36+P38</f>
        <v>86</v>
      </c>
      <c r="Q45" s="419">
        <f t="shared" si="128"/>
        <v>199</v>
      </c>
      <c r="R45" s="419">
        <f t="shared" si="128"/>
        <v>176</v>
      </c>
      <c r="S45" s="419"/>
    </row>
    <row r="46" spans="1:21" x14ac:dyDescent="0.2">
      <c r="B46" t="s">
        <v>462</v>
      </c>
      <c r="F46" s="113" t="e">
        <f>F45/#REF!</f>
        <v>#REF!</v>
      </c>
      <c r="G46" s="113">
        <f>G45/D45</f>
        <v>7.2319201995012475E-2</v>
      </c>
      <c r="H46" s="113">
        <f>H45/D45</f>
        <v>0.49376558603491272</v>
      </c>
      <c r="I46" s="113">
        <f>I45/D45</f>
        <v>0.49376558603491272</v>
      </c>
      <c r="J46" s="113">
        <f>J45/D45</f>
        <v>0.43391521197007482</v>
      </c>
      <c r="K46" s="113">
        <f>K45/D45</f>
        <v>6.9825436408977551E-2</v>
      </c>
      <c r="L46" s="113">
        <f>L45/D45</f>
        <v>0.2793017456359102</v>
      </c>
      <c r="M46" s="113">
        <f>M45/D45</f>
        <v>0.48877805486284287</v>
      </c>
      <c r="N46" s="113">
        <f>N45/D45</f>
        <v>0.44139650872817954</v>
      </c>
      <c r="O46" s="113">
        <f>O45/D45</f>
        <v>6.4837905236907731E-2</v>
      </c>
      <c r="P46" s="113">
        <f>P45/D45</f>
        <v>0.21446384039900249</v>
      </c>
      <c r="Q46" s="113">
        <f>Q45/D45</f>
        <v>0.49625935162094764</v>
      </c>
      <c r="R46" s="113">
        <f>R45/D45</f>
        <v>0.43890274314214461</v>
      </c>
    </row>
    <row r="47" spans="1:21" x14ac:dyDescent="0.2">
      <c r="B47"/>
      <c r="H47" s="113"/>
      <c r="I47" s="113"/>
      <c r="J47" s="113"/>
      <c r="L47" s="113"/>
      <c r="M47" s="113"/>
      <c r="N47" s="113"/>
    </row>
    <row r="48" spans="1:21" x14ac:dyDescent="0.2">
      <c r="B48" t="s">
        <v>464</v>
      </c>
      <c r="D48" s="12">
        <f>D40+D38+D28</f>
        <v>401</v>
      </c>
      <c r="E48" s="12">
        <f>E40+E38+E28</f>
        <v>2335</v>
      </c>
      <c r="F48" s="12">
        <f t="shared" ref="F48:N48" si="129">F40+F38+F28</f>
        <v>401</v>
      </c>
      <c r="G48" s="12">
        <f t="shared" si="129"/>
        <v>29</v>
      </c>
      <c r="H48" s="12">
        <f t="shared" si="129"/>
        <v>198</v>
      </c>
      <c r="I48" s="12">
        <f t="shared" si="129"/>
        <v>198</v>
      </c>
      <c r="J48" s="12">
        <f t="shared" si="129"/>
        <v>174</v>
      </c>
      <c r="K48" s="12">
        <f t="shared" si="129"/>
        <v>28</v>
      </c>
      <c r="L48" s="12">
        <f t="shared" si="129"/>
        <v>112</v>
      </c>
      <c r="M48" s="12">
        <f t="shared" si="129"/>
        <v>196</v>
      </c>
      <c r="N48" s="12">
        <f t="shared" si="129"/>
        <v>177</v>
      </c>
      <c r="O48" s="12">
        <f>O40+O38+O28</f>
        <v>26</v>
      </c>
      <c r="P48" s="12">
        <f t="shared" ref="P48:R48" si="130">P40+P38+P28</f>
        <v>86</v>
      </c>
      <c r="Q48" s="12">
        <f t="shared" si="130"/>
        <v>199</v>
      </c>
      <c r="R48" s="12">
        <f t="shared" si="130"/>
        <v>176</v>
      </c>
    </row>
    <row r="49" spans="2:19" x14ac:dyDescent="0.2">
      <c r="B49"/>
      <c r="D49" s="12">
        <f>D42+D30+D28</f>
        <v>401</v>
      </c>
      <c r="E49" s="12">
        <f>E42+E30+E28</f>
        <v>2335</v>
      </c>
      <c r="F49" s="12">
        <f t="shared" ref="F49:N49" si="131">F42+F30+F28</f>
        <v>401</v>
      </c>
      <c r="G49" s="12">
        <f t="shared" si="131"/>
        <v>29</v>
      </c>
      <c r="H49" s="12">
        <f t="shared" si="131"/>
        <v>198</v>
      </c>
      <c r="I49" s="12">
        <f t="shared" si="131"/>
        <v>198</v>
      </c>
      <c r="J49" s="12">
        <f t="shared" si="131"/>
        <v>174</v>
      </c>
      <c r="K49" s="12">
        <f t="shared" si="131"/>
        <v>28</v>
      </c>
      <c r="L49" s="12">
        <f t="shared" si="131"/>
        <v>112</v>
      </c>
      <c r="M49" s="12">
        <f t="shared" si="131"/>
        <v>196</v>
      </c>
      <c r="N49" s="12">
        <f t="shared" si="131"/>
        <v>177</v>
      </c>
      <c r="O49" s="12">
        <f>O42+O30+O28</f>
        <v>26</v>
      </c>
      <c r="P49" s="12">
        <f t="shared" ref="P49:R49" si="132">P42+P30+P28</f>
        <v>86</v>
      </c>
      <c r="Q49" s="12">
        <f t="shared" si="132"/>
        <v>199</v>
      </c>
      <c r="R49" s="12">
        <f t="shared" si="132"/>
        <v>176</v>
      </c>
    </row>
    <row r="50" spans="2:19" x14ac:dyDescent="0.2">
      <c r="B50"/>
      <c r="C50" s="796"/>
      <c r="D50" s="342"/>
      <c r="E50" s="342"/>
      <c r="F50" s="342"/>
      <c r="G50" s="65"/>
      <c r="J50" s="65"/>
      <c r="K50" s="65"/>
      <c r="N50" s="65"/>
      <c r="O50" s="342"/>
      <c r="P50" s="342"/>
      <c r="Q50" s="342"/>
      <c r="R50" s="342"/>
      <c r="S50" s="342"/>
    </row>
    <row r="51" spans="2:19" ht="13.5" customHeight="1" x14ac:dyDescent="0.2">
      <c r="B51" s="862" t="s">
        <v>268</v>
      </c>
      <c r="C51" s="796"/>
      <c r="D51" s="116">
        <f>D45-D14</f>
        <v>0</v>
      </c>
      <c r="E51" s="116">
        <f>E45-E14</f>
        <v>0</v>
      </c>
      <c r="F51" s="116">
        <f t="shared" ref="F51:N52" si="133">F45-F14</f>
        <v>0</v>
      </c>
      <c r="G51" s="116">
        <f t="shared" si="133"/>
        <v>0</v>
      </c>
      <c r="H51" s="116">
        <f t="shared" si="133"/>
        <v>0</v>
      </c>
      <c r="I51" s="116">
        <f>I45-I14</f>
        <v>0</v>
      </c>
      <c r="J51" s="116">
        <f t="shared" ref="J51:J52" si="134">J45-J14</f>
        <v>0</v>
      </c>
      <c r="K51" s="116">
        <f t="shared" si="133"/>
        <v>0</v>
      </c>
      <c r="L51" s="116">
        <f t="shared" si="133"/>
        <v>0</v>
      </c>
      <c r="M51" s="116">
        <f>M45-M14</f>
        <v>0</v>
      </c>
      <c r="N51" s="116">
        <f t="shared" si="133"/>
        <v>0</v>
      </c>
      <c r="O51" s="116">
        <f>O45-O14</f>
        <v>0</v>
      </c>
      <c r="P51" s="116">
        <f t="shared" ref="P51:R51" si="135">P45-P14</f>
        <v>0</v>
      </c>
      <c r="Q51" s="116">
        <f t="shared" si="135"/>
        <v>0</v>
      </c>
      <c r="R51" s="116">
        <f t="shared" si="135"/>
        <v>0</v>
      </c>
      <c r="S51" s="116"/>
    </row>
    <row r="52" spans="2:19" ht="13.5" customHeight="1" x14ac:dyDescent="0.2">
      <c r="C52" s="796"/>
      <c r="D52" s="116"/>
      <c r="E52" s="116"/>
      <c r="F52" s="116" t="e">
        <f t="shared" si="133"/>
        <v>#REF!</v>
      </c>
      <c r="G52" s="116">
        <f t="shared" si="133"/>
        <v>0</v>
      </c>
      <c r="H52" s="116"/>
      <c r="I52" s="116">
        <f>I46-I15</f>
        <v>0</v>
      </c>
      <c r="J52" s="116">
        <f t="shared" si="134"/>
        <v>0</v>
      </c>
      <c r="K52" s="116">
        <f t="shared" si="133"/>
        <v>0</v>
      </c>
      <c r="L52" s="116"/>
      <c r="M52" s="116">
        <f>M46-M15</f>
        <v>0</v>
      </c>
      <c r="N52" s="116">
        <f t="shared" si="133"/>
        <v>0</v>
      </c>
      <c r="O52" s="116"/>
      <c r="P52" s="116"/>
      <c r="Q52" s="116"/>
      <c r="R52" s="116"/>
      <c r="S52" s="116"/>
    </row>
    <row r="53" spans="2:19" ht="14.25" customHeight="1" x14ac:dyDescent="0.2">
      <c r="C53" s="796"/>
      <c r="D53" s="116"/>
      <c r="E53" s="116"/>
      <c r="F53" s="116"/>
      <c r="G53" s="587"/>
      <c r="H53" s="863"/>
      <c r="I53" s="863"/>
      <c r="J53" s="863"/>
      <c r="K53" s="587"/>
      <c r="L53" s="863"/>
      <c r="M53" s="863"/>
      <c r="N53" s="863"/>
      <c r="O53" s="116"/>
      <c r="P53" s="116"/>
      <c r="Q53" s="116"/>
      <c r="R53" s="116"/>
      <c r="S53" s="116"/>
    </row>
    <row r="54" spans="2:19" x14ac:dyDescent="0.2">
      <c r="C54" s="796"/>
      <c r="D54" s="116">
        <f>D48-D45</f>
        <v>0</v>
      </c>
      <c r="E54" s="116">
        <f>E48-E45</f>
        <v>0</v>
      </c>
      <c r="F54" s="116">
        <f t="shared" ref="F54:N54" si="136">F48-F45</f>
        <v>0</v>
      </c>
      <c r="G54" s="116">
        <f t="shared" si="136"/>
        <v>0</v>
      </c>
      <c r="H54" s="116">
        <f t="shared" si="136"/>
        <v>0</v>
      </c>
      <c r="I54" s="116">
        <f t="shared" si="136"/>
        <v>0</v>
      </c>
      <c r="J54" s="116">
        <f t="shared" si="136"/>
        <v>0</v>
      </c>
      <c r="K54" s="116">
        <f t="shared" si="136"/>
        <v>0</v>
      </c>
      <c r="L54" s="116">
        <f t="shared" si="136"/>
        <v>0</v>
      </c>
      <c r="M54" s="116">
        <f t="shared" si="136"/>
        <v>0</v>
      </c>
      <c r="N54" s="116">
        <f t="shared" si="136"/>
        <v>0</v>
      </c>
      <c r="O54" s="116">
        <f>O48-O45</f>
        <v>0</v>
      </c>
      <c r="P54" s="116">
        <f t="shared" ref="P54:R54" si="137">P48-P45</f>
        <v>0</v>
      </c>
      <c r="Q54" s="116">
        <f t="shared" si="137"/>
        <v>0</v>
      </c>
      <c r="R54" s="116">
        <f t="shared" si="137"/>
        <v>0</v>
      </c>
      <c r="S54" s="116"/>
    </row>
    <row r="55" spans="2:19" x14ac:dyDescent="0.2">
      <c r="C55" s="796"/>
      <c r="D55" s="116">
        <f>D49-D45</f>
        <v>0</v>
      </c>
      <c r="E55" s="116">
        <f>E49-E45</f>
        <v>0</v>
      </c>
      <c r="F55" s="116">
        <f t="shared" ref="F55:N55" si="138">F49-F45</f>
        <v>0</v>
      </c>
      <c r="G55" s="116">
        <f t="shared" si="138"/>
        <v>0</v>
      </c>
      <c r="H55" s="116">
        <f t="shared" si="138"/>
        <v>0</v>
      </c>
      <c r="I55" s="116">
        <f t="shared" si="138"/>
        <v>0</v>
      </c>
      <c r="J55" s="116">
        <f t="shared" si="138"/>
        <v>0</v>
      </c>
      <c r="K55" s="116">
        <f t="shared" si="138"/>
        <v>0</v>
      </c>
      <c r="L55" s="116">
        <f t="shared" si="138"/>
        <v>0</v>
      </c>
      <c r="M55" s="116">
        <f t="shared" si="138"/>
        <v>0</v>
      </c>
      <c r="N55" s="116">
        <f t="shared" si="138"/>
        <v>0</v>
      </c>
      <c r="O55" s="116">
        <f>O49-O45</f>
        <v>0</v>
      </c>
      <c r="P55" s="116">
        <f t="shared" ref="P55:R55" si="139">P49-P45</f>
        <v>0</v>
      </c>
      <c r="Q55" s="116">
        <f t="shared" si="139"/>
        <v>0</v>
      </c>
      <c r="R55" s="116">
        <f t="shared" si="139"/>
        <v>0</v>
      </c>
      <c r="S55" s="116"/>
    </row>
    <row r="56" spans="2:19" x14ac:dyDescent="0.2">
      <c r="C56" s="796"/>
      <c r="D56" s="342"/>
      <c r="E56" s="342"/>
      <c r="F56" s="342"/>
      <c r="O56" s="342"/>
      <c r="P56" s="342"/>
      <c r="Q56" s="342"/>
      <c r="R56" s="342"/>
      <c r="S56" s="342"/>
    </row>
    <row r="57" spans="2:19" x14ac:dyDescent="0.2">
      <c r="C57" s="796"/>
      <c r="D57" s="342"/>
      <c r="E57" s="342"/>
      <c r="F57" s="342"/>
    </row>
    <row r="58" spans="2:19" x14ac:dyDescent="0.2">
      <c r="C58" s="796"/>
      <c r="D58" s="342"/>
      <c r="E58" s="342"/>
      <c r="F58" s="342"/>
    </row>
    <row r="59" spans="2:19" x14ac:dyDescent="0.2">
      <c r="C59" s="796"/>
      <c r="D59" s="342"/>
      <c r="E59" s="342"/>
      <c r="F59" s="342"/>
    </row>
    <row r="60" spans="2:19" x14ac:dyDescent="0.2">
      <c r="C60" s="796"/>
      <c r="D60" s="342"/>
      <c r="E60" s="342"/>
      <c r="F60" s="342"/>
    </row>
    <row r="61" spans="2:19" x14ac:dyDescent="0.2">
      <c r="C61" s="796"/>
      <c r="D61" s="342"/>
      <c r="E61" s="342"/>
      <c r="F61" s="342"/>
    </row>
    <row r="62" spans="2:19" x14ac:dyDescent="0.2">
      <c r="C62" s="796"/>
      <c r="D62" s="342"/>
      <c r="E62" s="342"/>
      <c r="F62" s="342"/>
    </row>
    <row r="63" spans="2:19" x14ac:dyDescent="0.2">
      <c r="C63" s="796"/>
      <c r="D63" s="342"/>
      <c r="E63" s="342"/>
      <c r="F63" s="342"/>
    </row>
    <row r="64" spans="2:19" x14ac:dyDescent="0.2">
      <c r="C64" s="796"/>
      <c r="D64" s="342"/>
      <c r="E64" s="342"/>
      <c r="F64" s="342"/>
    </row>
    <row r="65" spans="3:6" x14ac:dyDescent="0.2">
      <c r="C65" s="796"/>
      <c r="D65" s="342"/>
      <c r="E65" s="342"/>
      <c r="F65" s="342"/>
    </row>
    <row r="66" spans="3:6" x14ac:dyDescent="0.2">
      <c r="C66" s="796"/>
      <c r="D66" s="342"/>
      <c r="E66" s="342"/>
      <c r="F66" s="342"/>
    </row>
    <row r="67" spans="3:6" x14ac:dyDescent="0.2">
      <c r="C67" s="796"/>
      <c r="D67" s="342"/>
      <c r="E67" s="342"/>
      <c r="F67" s="342"/>
    </row>
    <row r="68" spans="3:6" x14ac:dyDescent="0.2">
      <c r="C68" s="796"/>
      <c r="D68" s="342"/>
      <c r="E68" s="342"/>
      <c r="F68" s="342"/>
    </row>
    <row r="69" spans="3:6" x14ac:dyDescent="0.2">
      <c r="C69" s="796"/>
      <c r="D69" s="342"/>
      <c r="E69" s="342"/>
      <c r="F69" s="342"/>
    </row>
    <row r="70" spans="3:6" x14ac:dyDescent="0.2">
      <c r="C70" s="796"/>
      <c r="D70" s="342"/>
      <c r="E70" s="342"/>
      <c r="F70" s="342"/>
    </row>
    <row r="71" spans="3:6" x14ac:dyDescent="0.2">
      <c r="C71" s="796"/>
      <c r="D71" s="342"/>
      <c r="E71" s="342"/>
      <c r="F71" s="342"/>
    </row>
    <row r="72" spans="3:6" x14ac:dyDescent="0.2">
      <c r="C72" s="796"/>
      <c r="D72" s="342"/>
      <c r="E72" s="342"/>
      <c r="F72" s="342"/>
    </row>
    <row r="73" spans="3:6" x14ac:dyDescent="0.2">
      <c r="C73" s="796"/>
      <c r="D73" s="342"/>
      <c r="E73" s="342"/>
      <c r="F73" s="342"/>
    </row>
    <row r="74" spans="3:6" x14ac:dyDescent="0.2">
      <c r="C74" s="796"/>
      <c r="D74" s="342"/>
      <c r="E74" s="342"/>
      <c r="F74" s="342"/>
    </row>
    <row r="75" spans="3:6" x14ac:dyDescent="0.2">
      <c r="C75" s="796"/>
      <c r="D75" s="342"/>
      <c r="E75" s="342"/>
      <c r="F75" s="342"/>
    </row>
    <row r="76" spans="3:6" x14ac:dyDescent="0.2">
      <c r="C76" s="796"/>
      <c r="D76" s="342"/>
      <c r="E76" s="342"/>
      <c r="F76" s="342"/>
    </row>
    <row r="77" spans="3:6" x14ac:dyDescent="0.2">
      <c r="C77" s="796"/>
      <c r="D77" s="342"/>
      <c r="E77" s="342"/>
      <c r="F77" s="342"/>
    </row>
    <row r="78" spans="3:6" x14ac:dyDescent="0.2">
      <c r="C78" s="796"/>
      <c r="D78" s="342"/>
      <c r="E78" s="342"/>
      <c r="F78" s="342"/>
    </row>
    <row r="79" spans="3:6" x14ac:dyDescent="0.2">
      <c r="C79" s="796"/>
      <c r="D79" s="342"/>
      <c r="E79" s="342"/>
      <c r="F79" s="342"/>
    </row>
    <row r="80" spans="3:6" x14ac:dyDescent="0.2">
      <c r="C80" s="796"/>
      <c r="D80" s="342"/>
      <c r="E80" s="342"/>
      <c r="F80" s="342"/>
    </row>
    <row r="81" spans="1:6" x14ac:dyDescent="0.2">
      <c r="A81" s="12"/>
      <c r="B81" s="12"/>
      <c r="C81" s="796"/>
      <c r="D81" s="342"/>
      <c r="E81" s="342"/>
      <c r="F81" s="342"/>
    </row>
    <row r="82" spans="1:6" x14ac:dyDescent="0.2">
      <c r="A82" s="12"/>
      <c r="B82" s="12" t="e">
        <f>SUM(#REF!)</f>
        <v>#REF!</v>
      </c>
      <c r="C82" s="796"/>
      <c r="D82" s="342"/>
      <c r="E82" s="342"/>
      <c r="F82" s="342"/>
    </row>
  </sheetData>
  <mergeCells count="34">
    <mergeCell ref="B28:B43"/>
    <mergeCell ref="C28:C29"/>
    <mergeCell ref="C30:C31"/>
    <mergeCell ref="C32:C33"/>
    <mergeCell ref="C34:C35"/>
    <mergeCell ref="C36:C37"/>
    <mergeCell ref="C38:C39"/>
    <mergeCell ref="B14:C15"/>
    <mergeCell ref="B16:B27"/>
    <mergeCell ref="C16:C17"/>
    <mergeCell ref="C18:C19"/>
    <mergeCell ref="C20:C21"/>
    <mergeCell ref="C22:C23"/>
    <mergeCell ref="C24:C25"/>
    <mergeCell ref="C26:C27"/>
    <mergeCell ref="N10:N13"/>
    <mergeCell ref="Q10:Q13"/>
    <mergeCell ref="R10:R13"/>
    <mergeCell ref="G11:G13"/>
    <mergeCell ref="H11:H13"/>
    <mergeCell ref="K11:K13"/>
    <mergeCell ref="L11:L13"/>
    <mergeCell ref="O11:O13"/>
    <mergeCell ref="P11:P13"/>
    <mergeCell ref="B8:C13"/>
    <mergeCell ref="D8:D13"/>
    <mergeCell ref="E8:E13"/>
    <mergeCell ref="F8:R8"/>
    <mergeCell ref="I9:I13"/>
    <mergeCell ref="J9:J13"/>
    <mergeCell ref="K9:N9"/>
    <mergeCell ref="O9:R9"/>
    <mergeCell ref="F10:F13"/>
    <mergeCell ref="M10:M13"/>
  </mergeCells>
  <phoneticPr fontId="3"/>
  <printOptions horizontalCentered="1"/>
  <pageMargins left="0.48" right="0.47244094488188981" top="0.23622047244094491" bottom="0.39370078740157483" header="0.51181102362204722" footer="0.19685039370078741"/>
  <pageSetup paperSize="9" scale="6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2A75B-1454-424F-A6E8-F863C479EFE5}">
  <sheetPr>
    <tabColor rgb="FF92D050"/>
  </sheetPr>
  <dimension ref="B2:BH533"/>
  <sheetViews>
    <sheetView view="pageBreakPreview" topLeftCell="A3" zoomScale="110" zoomScaleNormal="95" zoomScaleSheetLayoutView="110" workbookViewId="0"/>
  </sheetViews>
  <sheetFormatPr defaultColWidth="9" defaultRowHeight="13.2" x14ac:dyDescent="0.2"/>
  <cols>
    <col min="1" max="1" width="5" style="12" customWidth="1"/>
    <col min="2" max="2" width="3.6640625" style="12" customWidth="1"/>
    <col min="3" max="3" width="15.88671875" style="12" customWidth="1"/>
    <col min="4" max="4" width="8.88671875" style="12" customWidth="1"/>
    <col min="5" max="5" width="9" style="13"/>
    <col min="6" max="7" width="7.6640625" style="12" customWidth="1"/>
    <col min="8" max="13" width="7.33203125" style="119" customWidth="1"/>
    <col min="14" max="14" width="9" style="120" customWidth="1"/>
    <col min="15" max="16" width="7.33203125" style="119" customWidth="1"/>
    <col min="17" max="17" width="9" style="119" customWidth="1"/>
    <col min="18" max="19" width="7.33203125" style="120" customWidth="1"/>
    <col min="20" max="20" width="9" style="120"/>
    <col min="21" max="21" width="7.33203125" style="119" customWidth="1"/>
    <col min="22" max="22" width="7.88671875" style="119" customWidth="1"/>
    <col min="23" max="23" width="8.109375" style="120" customWidth="1"/>
    <col min="24" max="25" width="7.33203125" style="12" customWidth="1"/>
    <col min="26" max="26" width="8.109375" style="120" customWidth="1"/>
    <col min="27" max="28" width="7.33203125" style="12" customWidth="1"/>
    <col min="29" max="29" width="5.109375" style="12" customWidth="1"/>
    <col min="30" max="16384" width="9" style="12"/>
  </cols>
  <sheetData>
    <row r="2" spans="2:29" ht="14.4" x14ac:dyDescent="0.2">
      <c r="B2" s="11" t="s">
        <v>235</v>
      </c>
    </row>
    <row r="3" spans="2:29" x14ac:dyDescent="0.2">
      <c r="T3" s="14" t="s">
        <v>236</v>
      </c>
      <c r="X3" s="13"/>
      <c r="AA3" s="13"/>
    </row>
    <row r="4" spans="2:29" x14ac:dyDescent="0.2">
      <c r="T4" s="14" t="s">
        <v>237</v>
      </c>
      <c r="X4" s="13"/>
      <c r="AA4" s="13"/>
    </row>
    <row r="5" spans="2:29" x14ac:dyDescent="0.2">
      <c r="T5" s="14" t="s">
        <v>238</v>
      </c>
      <c r="X5" s="13"/>
      <c r="AA5" s="13"/>
    </row>
    <row r="6" spans="2:29" ht="13.8" thickBot="1" x14ac:dyDescent="0.25">
      <c r="F6" s="13"/>
      <c r="G6" s="13"/>
      <c r="N6" s="119"/>
      <c r="R6" s="119"/>
      <c r="S6" s="119"/>
      <c r="T6" s="119"/>
      <c r="W6" s="119"/>
      <c r="X6" s="13"/>
      <c r="Z6" s="119"/>
      <c r="AA6" s="13" t="s">
        <v>239</v>
      </c>
      <c r="AC6" s="13"/>
    </row>
    <row r="7" spans="2:29" ht="8.25" customHeight="1" thickBot="1" x14ac:dyDescent="0.25">
      <c r="B7" s="121"/>
      <c r="C7" s="122"/>
      <c r="D7" s="123" t="s">
        <v>240</v>
      </c>
      <c r="E7" s="124"/>
      <c r="F7" s="125"/>
      <c r="G7" s="125"/>
      <c r="H7" s="126"/>
      <c r="I7" s="126"/>
      <c r="J7" s="126"/>
      <c r="K7" s="126"/>
      <c r="L7" s="126"/>
      <c r="M7" s="126"/>
      <c r="N7" s="126"/>
      <c r="O7" s="126"/>
      <c r="P7" s="126"/>
      <c r="Q7" s="127"/>
      <c r="R7" s="127"/>
      <c r="S7" s="127"/>
      <c r="T7" s="126"/>
      <c r="U7" s="126"/>
      <c r="V7" s="126"/>
      <c r="W7" s="126"/>
      <c r="X7" s="128"/>
      <c r="Y7" s="128"/>
      <c r="Z7" s="129"/>
      <c r="AA7" s="128"/>
      <c r="AB7" s="130"/>
    </row>
    <row r="8" spans="2:29" ht="13.5" customHeight="1" thickTop="1" thickBot="1" x14ac:dyDescent="0.25">
      <c r="B8" s="131"/>
      <c r="C8" s="132"/>
      <c r="D8" s="133"/>
      <c r="E8" s="134"/>
      <c r="F8" s="135"/>
      <c r="G8" s="135"/>
      <c r="H8" s="136"/>
      <c r="I8" s="137"/>
      <c r="J8" s="138"/>
      <c r="K8" s="136"/>
      <c r="L8" s="137"/>
      <c r="M8" s="137"/>
      <c r="N8" s="139"/>
      <c r="O8" s="139"/>
      <c r="P8" s="139"/>
      <c r="Q8" s="140"/>
      <c r="R8" s="140"/>
      <c r="S8" s="140"/>
      <c r="T8" s="139"/>
      <c r="U8" s="139"/>
      <c r="V8" s="139"/>
      <c r="W8" s="139"/>
      <c r="X8" s="141"/>
      <c r="Y8" s="141"/>
      <c r="Z8" s="139"/>
      <c r="AA8" s="141"/>
      <c r="AB8" s="142"/>
    </row>
    <row r="9" spans="2:29" ht="12.75" customHeight="1" x14ac:dyDescent="0.2">
      <c r="B9" s="131"/>
      <c r="C9" s="132"/>
      <c r="D9" s="133"/>
      <c r="E9" s="134"/>
      <c r="F9" s="135"/>
      <c r="G9" s="135"/>
      <c r="H9" s="143"/>
      <c r="J9" s="144"/>
      <c r="K9" s="143"/>
      <c r="N9" s="145"/>
      <c r="O9" s="146"/>
      <c r="P9" s="146"/>
      <c r="Q9" s="147"/>
      <c r="R9" s="146"/>
      <c r="S9" s="146"/>
      <c r="T9" s="147"/>
      <c r="U9" s="146"/>
      <c r="V9" s="148"/>
      <c r="W9" s="145"/>
      <c r="X9" s="149"/>
      <c r="Y9" s="150"/>
      <c r="Z9" s="147"/>
      <c r="AA9" s="149"/>
      <c r="AB9" s="150"/>
    </row>
    <row r="10" spans="2:29" ht="12" customHeight="1" x14ac:dyDescent="0.2">
      <c r="B10" s="131"/>
      <c r="C10" s="132"/>
      <c r="D10" s="133"/>
      <c r="E10" s="134"/>
      <c r="F10" s="135"/>
      <c r="G10" s="135"/>
      <c r="H10" s="143"/>
      <c r="I10" s="20"/>
      <c r="J10" s="151"/>
      <c r="K10" s="143"/>
      <c r="L10" s="20"/>
      <c r="M10" s="152"/>
      <c r="N10" s="153"/>
      <c r="O10" s="154"/>
      <c r="P10" s="154"/>
      <c r="Q10" s="155"/>
      <c r="R10" s="156"/>
      <c r="S10" s="157"/>
      <c r="T10" s="155"/>
      <c r="U10" s="156"/>
      <c r="V10" s="158"/>
      <c r="W10" s="153"/>
      <c r="X10" s="159"/>
      <c r="Y10" s="160"/>
      <c r="Z10" s="161"/>
      <c r="AA10" s="159"/>
      <c r="AB10" s="160"/>
      <c r="AC10" s="162"/>
    </row>
    <row r="11" spans="2:29" ht="12" customHeight="1" x14ac:dyDescent="0.2">
      <c r="B11" s="131"/>
      <c r="C11" s="132"/>
      <c r="D11" s="133"/>
      <c r="E11" s="163" t="s">
        <v>241</v>
      </c>
      <c r="F11" s="164"/>
      <c r="G11" s="164"/>
      <c r="H11" s="165" t="s">
        <v>242</v>
      </c>
      <c r="I11" s="166"/>
      <c r="J11" s="167"/>
      <c r="K11" s="165" t="s">
        <v>243</v>
      </c>
      <c r="L11" s="166"/>
      <c r="M11" s="168"/>
      <c r="N11" s="169" t="s">
        <v>244</v>
      </c>
      <c r="O11" s="170"/>
      <c r="P11" s="170"/>
      <c r="Q11" s="87" t="s">
        <v>245</v>
      </c>
      <c r="R11" s="166"/>
      <c r="S11" s="171"/>
      <c r="T11" s="87" t="s">
        <v>246</v>
      </c>
      <c r="U11" s="166"/>
      <c r="V11" s="168"/>
      <c r="W11" s="172" t="s">
        <v>247</v>
      </c>
      <c r="X11" s="173"/>
      <c r="Y11" s="174"/>
      <c r="Z11" s="175" t="s">
        <v>248</v>
      </c>
      <c r="AA11" s="173"/>
      <c r="AB11" s="174"/>
      <c r="AC11" s="162"/>
    </row>
    <row r="12" spans="2:29" ht="12.75" customHeight="1" x14ac:dyDescent="0.2">
      <c r="B12" s="131"/>
      <c r="C12" s="132"/>
      <c r="D12" s="133"/>
      <c r="E12" s="176"/>
      <c r="F12" s="177" t="s">
        <v>249</v>
      </c>
      <c r="G12" s="178" t="s">
        <v>250</v>
      </c>
      <c r="H12" s="179"/>
      <c r="I12" s="30" t="s">
        <v>249</v>
      </c>
      <c r="J12" s="180" t="s">
        <v>250</v>
      </c>
      <c r="K12" s="179"/>
      <c r="L12" s="30" t="s">
        <v>249</v>
      </c>
      <c r="M12" s="21" t="s">
        <v>250</v>
      </c>
      <c r="N12" s="181"/>
      <c r="O12" s="182" t="s">
        <v>249</v>
      </c>
      <c r="P12" s="183" t="s">
        <v>250</v>
      </c>
      <c r="Q12" s="184"/>
      <c r="R12" s="30" t="s">
        <v>249</v>
      </c>
      <c r="S12" s="30" t="s">
        <v>250</v>
      </c>
      <c r="T12" s="184"/>
      <c r="U12" s="30" t="s">
        <v>249</v>
      </c>
      <c r="V12" s="185" t="s">
        <v>250</v>
      </c>
      <c r="W12" s="186"/>
      <c r="X12" s="187" t="s">
        <v>249</v>
      </c>
      <c r="Y12" s="188" t="s">
        <v>250</v>
      </c>
      <c r="Z12" s="189"/>
      <c r="AA12" s="187" t="s">
        <v>249</v>
      </c>
      <c r="AB12" s="188" t="s">
        <v>250</v>
      </c>
      <c r="AC12" s="162"/>
    </row>
    <row r="13" spans="2:29" ht="9.75" customHeight="1" x14ac:dyDescent="0.2">
      <c r="B13" s="131"/>
      <c r="C13" s="132"/>
      <c r="D13" s="133"/>
      <c r="E13" s="176"/>
      <c r="F13" s="177"/>
      <c r="G13" s="178"/>
      <c r="H13" s="179"/>
      <c r="I13" s="30"/>
      <c r="J13" s="180"/>
      <c r="K13" s="179"/>
      <c r="L13" s="30"/>
      <c r="M13" s="21"/>
      <c r="N13" s="181"/>
      <c r="O13" s="182"/>
      <c r="P13" s="183"/>
      <c r="Q13" s="184"/>
      <c r="R13" s="30"/>
      <c r="S13" s="30"/>
      <c r="T13" s="184"/>
      <c r="U13" s="30"/>
      <c r="V13" s="185"/>
      <c r="W13" s="186"/>
      <c r="X13" s="187"/>
      <c r="Y13" s="188"/>
      <c r="Z13" s="189"/>
      <c r="AA13" s="187"/>
      <c r="AB13" s="188"/>
      <c r="AC13" s="162"/>
    </row>
    <row r="14" spans="2:29" ht="72" customHeight="1" x14ac:dyDescent="0.2">
      <c r="B14" s="190"/>
      <c r="C14" s="191"/>
      <c r="D14" s="192"/>
      <c r="E14" s="193"/>
      <c r="F14" s="194"/>
      <c r="G14" s="195"/>
      <c r="H14" s="196"/>
      <c r="I14" s="39"/>
      <c r="J14" s="197"/>
      <c r="K14" s="196"/>
      <c r="L14" s="39"/>
      <c r="M14" s="36"/>
      <c r="N14" s="198"/>
      <c r="O14" s="199"/>
      <c r="P14" s="200"/>
      <c r="Q14" s="201"/>
      <c r="R14" s="39"/>
      <c r="S14" s="39"/>
      <c r="T14" s="201"/>
      <c r="U14" s="39"/>
      <c r="V14" s="202"/>
      <c r="W14" s="203"/>
      <c r="X14" s="204"/>
      <c r="Y14" s="205"/>
      <c r="Z14" s="206"/>
      <c r="AA14" s="204"/>
      <c r="AB14" s="205"/>
      <c r="AC14" s="162"/>
    </row>
    <row r="15" spans="2:29" ht="12.9" customHeight="1" x14ac:dyDescent="0.2">
      <c r="B15" s="46" t="s">
        <v>211</v>
      </c>
      <c r="C15" s="47"/>
      <c r="D15" s="207">
        <f>SUM(D18,D21,D24,D27,D30,D33,)</f>
        <v>401</v>
      </c>
      <c r="E15" s="208">
        <f>E18+E21+E24+E27+E30+E33</f>
        <v>33653</v>
      </c>
      <c r="F15" s="208">
        <f>F18+F21+F24+F27+F30+F33</f>
        <v>18684</v>
      </c>
      <c r="G15" s="209">
        <f>G18+G21+G24+G27+G30+G33</f>
        <v>14969</v>
      </c>
      <c r="H15" s="210">
        <f>H18+H21+H24+H27+H30+H33</f>
        <v>23002</v>
      </c>
      <c r="I15" s="211">
        <f>I18+I21+I24+I27+I30+I33</f>
        <v>14236</v>
      </c>
      <c r="J15" s="212">
        <f t="shared" ref="J15:M15" si="0">J18+J21+J24+J27+J30+J33</f>
        <v>8766</v>
      </c>
      <c r="K15" s="213">
        <f>K18+K21+K24+K27+K30+K33</f>
        <v>10651</v>
      </c>
      <c r="L15" s="211">
        <f>L18+L21+L24+L27+L30+L33</f>
        <v>4448</v>
      </c>
      <c r="M15" s="214">
        <f t="shared" si="0"/>
        <v>6203</v>
      </c>
      <c r="N15" s="215">
        <f>N18+N21+N24+N27+N30+N33</f>
        <v>6263</v>
      </c>
      <c r="O15" s="211">
        <f>O18+O21+O24+O27+O30+O33</f>
        <v>1945</v>
      </c>
      <c r="P15" s="214">
        <f t="shared" ref="P15:AB15" si="1">P18+P21+P24+P27+P30+P33</f>
        <v>4318</v>
      </c>
      <c r="Q15" s="211">
        <f>Q18+Q21+Q24+Q27+Q30+Q33</f>
        <v>1787</v>
      </c>
      <c r="R15" s="211">
        <f t="shared" si="1"/>
        <v>770</v>
      </c>
      <c r="S15" s="211">
        <f t="shared" si="1"/>
        <v>1017</v>
      </c>
      <c r="T15" s="211">
        <f t="shared" si="1"/>
        <v>4476</v>
      </c>
      <c r="U15" s="211">
        <f t="shared" si="1"/>
        <v>1175</v>
      </c>
      <c r="V15" s="216">
        <f>V18+V21+V24+V27+V30+V33</f>
        <v>3301</v>
      </c>
      <c r="W15" s="215">
        <f>W18+W21+W24+W27+W30+W33</f>
        <v>2504</v>
      </c>
      <c r="X15" s="208">
        <f>X18+X21+X24+X27+X30+X33</f>
        <v>1447</v>
      </c>
      <c r="Y15" s="217">
        <f>Y18+Y21+Y24+Y27+Y30+Y33</f>
        <v>1057</v>
      </c>
      <c r="Z15" s="214">
        <f>Z18+Z21+Z24+Z27+Z30+Z33</f>
        <v>1884</v>
      </c>
      <c r="AA15" s="208">
        <f t="shared" si="1"/>
        <v>1056</v>
      </c>
      <c r="AB15" s="217">
        <f t="shared" si="1"/>
        <v>828</v>
      </c>
      <c r="AC15" s="218"/>
    </row>
    <row r="16" spans="2:29" ht="12.9" customHeight="1" x14ac:dyDescent="0.2">
      <c r="B16" s="51"/>
      <c r="C16" s="52"/>
      <c r="D16" s="53"/>
      <c r="E16" s="219"/>
      <c r="F16" s="220">
        <f>ROUND(F15/E15,3)</f>
        <v>0.55500000000000005</v>
      </c>
      <c r="G16" s="221">
        <f>ROUND(G15/E15,3)</f>
        <v>0.44500000000000001</v>
      </c>
      <c r="H16" s="222">
        <f>ROUND(H15/E15,3)</f>
        <v>0.68400000000000005</v>
      </c>
      <c r="I16" s="223">
        <f>ROUND(I15/E15,3)</f>
        <v>0.42299999999999999</v>
      </c>
      <c r="J16" s="224">
        <f>ROUND(J15/E15,3)</f>
        <v>0.26</v>
      </c>
      <c r="K16" s="222">
        <f>ROUND(K15/E15,3)</f>
        <v>0.316</v>
      </c>
      <c r="L16" s="223">
        <f>ROUND(L15/E15,3)</f>
        <v>0.13200000000000001</v>
      </c>
      <c r="M16" s="225">
        <f>ROUND(M15/E15,3)</f>
        <v>0.184</v>
      </c>
      <c r="N16" s="226">
        <f>ROUND(N15/E15,3)</f>
        <v>0.186</v>
      </c>
      <c r="O16" s="223">
        <f>ROUND(O15/E15,3)</f>
        <v>5.8000000000000003E-2</v>
      </c>
      <c r="P16" s="225">
        <f>ROUND(P15/E15,3)</f>
        <v>0.128</v>
      </c>
      <c r="Q16" s="223">
        <f>ROUND(Q15/E15,3)</f>
        <v>5.2999999999999999E-2</v>
      </c>
      <c r="R16" s="223">
        <f>ROUND(R15/E15,3)</f>
        <v>2.3E-2</v>
      </c>
      <c r="S16" s="223">
        <f>ROUND(S15/E15,3)</f>
        <v>0.03</v>
      </c>
      <c r="T16" s="223">
        <f>ROUND(T15/E15,3)</f>
        <v>0.13300000000000001</v>
      </c>
      <c r="U16" s="223">
        <f>ROUND(U15/E15,3)</f>
        <v>3.5000000000000003E-2</v>
      </c>
      <c r="V16" s="227">
        <f>ROUND(V15/E15,3)</f>
        <v>9.8000000000000004E-2</v>
      </c>
      <c r="W16" s="226">
        <f>ROUND(W15/E15,3)</f>
        <v>7.3999999999999996E-2</v>
      </c>
      <c r="X16" s="220">
        <f>ROUND(X15/E15,3)</f>
        <v>4.2999999999999997E-2</v>
      </c>
      <c r="Y16" s="228">
        <f>ROUND(Y15/E15,3)</f>
        <v>3.1E-2</v>
      </c>
      <c r="Z16" s="229">
        <f>ROUND(Z15/E15,3)</f>
        <v>5.6000000000000001E-2</v>
      </c>
      <c r="AA16" s="220">
        <f>ROUND(AA15/E15,3)</f>
        <v>3.1E-2</v>
      </c>
      <c r="AB16" s="228">
        <f>ROUND(AB15/E15,3)</f>
        <v>2.5000000000000001E-2</v>
      </c>
      <c r="AC16" s="230"/>
    </row>
    <row r="17" spans="2:29" ht="12.75" customHeight="1" thickBot="1" x14ac:dyDescent="0.25">
      <c r="B17" s="57"/>
      <c r="C17" s="58"/>
      <c r="D17" s="59"/>
      <c r="E17" s="231"/>
      <c r="F17" s="232">
        <f>ROUND(F15/F15,3)</f>
        <v>1</v>
      </c>
      <c r="G17" s="233">
        <f>ROUND(G15/G15,3)</f>
        <v>1</v>
      </c>
      <c r="H17" s="234"/>
      <c r="I17" s="235">
        <f>ROUND(I15/F15,3)</f>
        <v>0.76200000000000001</v>
      </c>
      <c r="J17" s="236">
        <f>ROUND(J15/G15,3)</f>
        <v>0.58599999999999997</v>
      </c>
      <c r="K17" s="237"/>
      <c r="L17" s="235">
        <f>ROUND(L15/F15,3)</f>
        <v>0.23799999999999999</v>
      </c>
      <c r="M17" s="238">
        <f>ROUND(M15/G15,3)</f>
        <v>0.41399999999999998</v>
      </c>
      <c r="N17" s="239"/>
      <c r="O17" s="235">
        <f>ROUND(O15/F15,3)</f>
        <v>0.104</v>
      </c>
      <c r="P17" s="238">
        <f>ROUND(P15/G15,3)</f>
        <v>0.28799999999999998</v>
      </c>
      <c r="Q17" s="240"/>
      <c r="R17" s="235">
        <f>ROUND(R15/F15,3)</f>
        <v>4.1000000000000002E-2</v>
      </c>
      <c r="S17" s="235">
        <f>ROUND(S15/G15,3)</f>
        <v>6.8000000000000005E-2</v>
      </c>
      <c r="T17" s="240"/>
      <c r="U17" s="235">
        <f>ROUND(U15/F15,3)</f>
        <v>6.3E-2</v>
      </c>
      <c r="V17" s="241">
        <f>ROUND(V15/G15,3)</f>
        <v>0.221</v>
      </c>
      <c r="W17" s="239"/>
      <c r="X17" s="232">
        <f>ROUND(X15/F15,3)</f>
        <v>7.6999999999999999E-2</v>
      </c>
      <c r="Y17" s="242">
        <f>ROUND(Y15/G15,3)</f>
        <v>7.0999999999999994E-2</v>
      </c>
      <c r="Z17" s="243"/>
      <c r="AA17" s="232">
        <f>ROUND(AA15/F15,3)</f>
        <v>5.7000000000000002E-2</v>
      </c>
      <c r="AB17" s="242">
        <f>ROUND(AB15/G15,3)</f>
        <v>5.5E-2</v>
      </c>
      <c r="AC17" s="230"/>
    </row>
    <row r="18" spans="2:29" ht="12.9" customHeight="1" thickTop="1" x14ac:dyDescent="0.2">
      <c r="B18" s="66" t="s">
        <v>212</v>
      </c>
      <c r="C18" s="67" t="s">
        <v>213</v>
      </c>
      <c r="D18" s="68">
        <v>45</v>
      </c>
      <c r="E18" s="244">
        <f>F18+G18</f>
        <v>813</v>
      </c>
      <c r="F18" s="244">
        <f>I18+L18</f>
        <v>667</v>
      </c>
      <c r="G18" s="245">
        <f>J18+M18</f>
        <v>146</v>
      </c>
      <c r="H18" s="246">
        <v>728</v>
      </c>
      <c r="I18" s="247">
        <v>612</v>
      </c>
      <c r="J18" s="248">
        <v>116</v>
      </c>
      <c r="K18" s="249">
        <f>L18+M18</f>
        <v>85</v>
      </c>
      <c r="L18" s="247">
        <f>O18+AA18+X18</f>
        <v>55</v>
      </c>
      <c r="M18" s="250">
        <f>P18+AB18+Y18</f>
        <v>30</v>
      </c>
      <c r="N18" s="251">
        <f>O18+P18</f>
        <v>76</v>
      </c>
      <c r="O18" s="247">
        <f>R18+U18</f>
        <v>50</v>
      </c>
      <c r="P18" s="252">
        <f>S18+V18</f>
        <v>26</v>
      </c>
      <c r="Q18" s="247">
        <f>SUM(R18:S18)</f>
        <v>39</v>
      </c>
      <c r="R18" s="247">
        <v>33</v>
      </c>
      <c r="S18" s="247">
        <v>6</v>
      </c>
      <c r="T18" s="247">
        <f>SUM(U18:V18)</f>
        <v>37</v>
      </c>
      <c r="U18" s="247">
        <v>17</v>
      </c>
      <c r="V18" s="253">
        <v>20</v>
      </c>
      <c r="W18" s="251">
        <v>2</v>
      </c>
      <c r="X18" s="244">
        <v>1</v>
      </c>
      <c r="Y18" s="254">
        <v>1</v>
      </c>
      <c r="Z18" s="251">
        <v>7</v>
      </c>
      <c r="AA18" s="244">
        <v>4</v>
      </c>
      <c r="AB18" s="254">
        <v>3</v>
      </c>
      <c r="AC18" s="218"/>
    </row>
    <row r="19" spans="2:29" ht="12.9" customHeight="1" x14ac:dyDescent="0.2">
      <c r="B19" s="72"/>
      <c r="C19" s="51"/>
      <c r="D19" s="53"/>
      <c r="E19" s="219"/>
      <c r="F19" s="220">
        <f>ROUND(F18/E18,3)</f>
        <v>0.82</v>
      </c>
      <c r="G19" s="221">
        <f>ROUND(G18/E18,3)</f>
        <v>0.18</v>
      </c>
      <c r="H19" s="222">
        <f>ROUND(H18/E18,3)</f>
        <v>0.89500000000000002</v>
      </c>
      <c r="I19" s="223">
        <f>ROUND(I18/E18,3)</f>
        <v>0.753</v>
      </c>
      <c r="J19" s="224">
        <f>ROUND(J18/E18,3)</f>
        <v>0.14299999999999999</v>
      </c>
      <c r="K19" s="255">
        <f>ROUND(K18/E18,3)</f>
        <v>0.105</v>
      </c>
      <c r="L19" s="223">
        <f>ROUND(L18/E18,3)</f>
        <v>6.8000000000000005E-2</v>
      </c>
      <c r="M19" s="225">
        <f>ROUND(M18/E18,3)</f>
        <v>3.6999999999999998E-2</v>
      </c>
      <c r="N19" s="226">
        <f>ROUND(N18/E18,3)</f>
        <v>9.2999999999999999E-2</v>
      </c>
      <c r="O19" s="223">
        <f>ROUND(O18/E18,3)</f>
        <v>6.2E-2</v>
      </c>
      <c r="P19" s="256">
        <f>ROUND(P18/E18,3)</f>
        <v>3.2000000000000001E-2</v>
      </c>
      <c r="Q19" s="223">
        <f>ROUND(Q18/E18,3)</f>
        <v>4.8000000000000001E-2</v>
      </c>
      <c r="R19" s="223">
        <f>ROUND(R18/E18,3)</f>
        <v>4.1000000000000002E-2</v>
      </c>
      <c r="S19" s="223">
        <f>ROUND(S18/E18,3)</f>
        <v>7.0000000000000001E-3</v>
      </c>
      <c r="T19" s="223">
        <f>ROUND(T18/E18,3)</f>
        <v>4.5999999999999999E-2</v>
      </c>
      <c r="U19" s="223">
        <f>ROUND(U18/E18,3)</f>
        <v>2.1000000000000001E-2</v>
      </c>
      <c r="V19" s="227">
        <f>ROUND(V18/E18,3)</f>
        <v>2.5000000000000001E-2</v>
      </c>
      <c r="W19" s="226">
        <f>ROUND(W18/E18,3)</f>
        <v>2E-3</v>
      </c>
      <c r="X19" s="220">
        <f>ROUND(X18/E18,3)</f>
        <v>1E-3</v>
      </c>
      <c r="Y19" s="257">
        <f>ROUND(Y18/E18,3)</f>
        <v>1E-3</v>
      </c>
      <c r="Z19" s="226">
        <f>ROUND(Z18/H18,3)</f>
        <v>0.01</v>
      </c>
      <c r="AA19" s="220">
        <f>ROUND(AA18/H18,3)</f>
        <v>5.0000000000000001E-3</v>
      </c>
      <c r="AB19" s="257">
        <f>ROUND(AB18/H18,3)</f>
        <v>4.0000000000000001E-3</v>
      </c>
      <c r="AC19" s="230"/>
    </row>
    <row r="20" spans="2:29" ht="12.9" customHeight="1" x14ac:dyDescent="0.2">
      <c r="B20" s="72"/>
      <c r="C20" s="73"/>
      <c r="D20" s="74"/>
      <c r="E20" s="258"/>
      <c r="F20" s="259">
        <f>ROUND(F18/F18,3)</f>
        <v>1</v>
      </c>
      <c r="G20" s="260">
        <f>ROUND(G18/G18,3)</f>
        <v>1</v>
      </c>
      <c r="H20" s="261"/>
      <c r="I20" s="262">
        <f>ROUND(I18/F18,3)</f>
        <v>0.91800000000000004</v>
      </c>
      <c r="J20" s="263">
        <f>ROUND(J18/G18,3)</f>
        <v>0.79500000000000004</v>
      </c>
      <c r="K20" s="264"/>
      <c r="L20" s="262">
        <f>ROUND(L18/F18,3)</f>
        <v>8.2000000000000003E-2</v>
      </c>
      <c r="M20" s="265">
        <f>ROUND(M18/G18,3)</f>
        <v>0.20499999999999999</v>
      </c>
      <c r="N20" s="266"/>
      <c r="O20" s="262">
        <f>ROUND(O18/F18,3)</f>
        <v>7.4999999999999997E-2</v>
      </c>
      <c r="P20" s="267">
        <f>ROUND(P18/G18,3)</f>
        <v>0.17799999999999999</v>
      </c>
      <c r="Q20" s="268"/>
      <c r="R20" s="262">
        <f>ROUND(R18/F18,3)</f>
        <v>4.9000000000000002E-2</v>
      </c>
      <c r="S20" s="262">
        <f>ROUND(S18/G18,3)</f>
        <v>4.1000000000000002E-2</v>
      </c>
      <c r="T20" s="268"/>
      <c r="U20" s="262">
        <f>ROUND(U18/F18,3)</f>
        <v>2.5000000000000001E-2</v>
      </c>
      <c r="V20" s="269">
        <f>ROUND(V18/G18,3)</f>
        <v>0.13700000000000001</v>
      </c>
      <c r="W20" s="266"/>
      <c r="X20" s="259">
        <f>ROUND(X18/F18,3)</f>
        <v>1E-3</v>
      </c>
      <c r="Y20" s="270">
        <f>ROUND(Y18/G18,3)</f>
        <v>7.0000000000000001E-3</v>
      </c>
      <c r="Z20" s="266"/>
      <c r="AA20" s="259">
        <f>ROUND(AA18/I18,3)</f>
        <v>7.0000000000000001E-3</v>
      </c>
      <c r="AB20" s="270">
        <f>ROUND(AB18/J18,3)</f>
        <v>2.5999999999999999E-2</v>
      </c>
      <c r="AC20" s="230"/>
    </row>
    <row r="21" spans="2:29" ht="12.9" customHeight="1" x14ac:dyDescent="0.2">
      <c r="B21" s="72"/>
      <c r="C21" s="99" t="s">
        <v>214</v>
      </c>
      <c r="D21" s="80">
        <v>75</v>
      </c>
      <c r="E21" s="208">
        <f>F21+G21</f>
        <v>12407</v>
      </c>
      <c r="F21" s="208">
        <f>I21+L21</f>
        <v>9447</v>
      </c>
      <c r="G21" s="209">
        <f>J21+M21</f>
        <v>2960</v>
      </c>
      <c r="H21" s="210">
        <v>10115</v>
      </c>
      <c r="I21" s="211">
        <v>8060</v>
      </c>
      <c r="J21" s="212">
        <v>2055</v>
      </c>
      <c r="K21" s="213">
        <f>L21+M21</f>
        <v>2292</v>
      </c>
      <c r="L21" s="211">
        <f>O21+AA21+X21</f>
        <v>1387</v>
      </c>
      <c r="M21" s="214">
        <f>P21+AB21+Y21</f>
        <v>905</v>
      </c>
      <c r="N21" s="271">
        <f>O21+P21</f>
        <v>934</v>
      </c>
      <c r="O21" s="211">
        <f>R21+U21</f>
        <v>425</v>
      </c>
      <c r="P21" s="272">
        <f>S21+V21</f>
        <v>509</v>
      </c>
      <c r="Q21" s="211">
        <f>SUM(R21:S21)</f>
        <v>564</v>
      </c>
      <c r="R21" s="211">
        <v>301</v>
      </c>
      <c r="S21" s="211">
        <v>263</v>
      </c>
      <c r="T21" s="211">
        <f>SUM(U21:V21)</f>
        <v>370</v>
      </c>
      <c r="U21" s="211">
        <v>124</v>
      </c>
      <c r="V21" s="216">
        <v>246</v>
      </c>
      <c r="W21" s="271">
        <v>773</v>
      </c>
      <c r="X21" s="208">
        <v>531</v>
      </c>
      <c r="Y21" s="273">
        <v>242</v>
      </c>
      <c r="Z21" s="271">
        <v>585</v>
      </c>
      <c r="AA21" s="208">
        <v>431</v>
      </c>
      <c r="AB21" s="273">
        <v>154</v>
      </c>
      <c r="AC21" s="218"/>
    </row>
    <row r="22" spans="2:29" ht="12.9" customHeight="1" x14ac:dyDescent="0.2">
      <c r="B22" s="72"/>
      <c r="C22" s="274"/>
      <c r="D22" s="53"/>
      <c r="E22" s="219"/>
      <c r="F22" s="220">
        <f>ROUND(F21/E21,3)</f>
        <v>0.76100000000000001</v>
      </c>
      <c r="G22" s="221">
        <f>ROUND(G21/E21,3)</f>
        <v>0.23899999999999999</v>
      </c>
      <c r="H22" s="222">
        <f>ROUND(H21/E21,3)</f>
        <v>0.81499999999999995</v>
      </c>
      <c r="I22" s="223">
        <f>ROUND(I21/E21,3)</f>
        <v>0.65</v>
      </c>
      <c r="J22" s="224">
        <f>ROUND(J21/E21,3)</f>
        <v>0.16600000000000001</v>
      </c>
      <c r="K22" s="255">
        <f>ROUND(K21/E21,3)</f>
        <v>0.185</v>
      </c>
      <c r="L22" s="223">
        <f>ROUND(L21/E21,3)</f>
        <v>0.112</v>
      </c>
      <c r="M22" s="225">
        <f>ROUND(M21/E21,3)</f>
        <v>7.2999999999999995E-2</v>
      </c>
      <c r="N22" s="226">
        <f>ROUND(N21/E21,3)</f>
        <v>7.4999999999999997E-2</v>
      </c>
      <c r="O22" s="223">
        <f>ROUND(O21/E21,3)</f>
        <v>3.4000000000000002E-2</v>
      </c>
      <c r="P22" s="256">
        <f>ROUND(P21/E21,3)</f>
        <v>4.1000000000000002E-2</v>
      </c>
      <c r="Q22" s="223">
        <f>ROUND(Q21/E21,3)</f>
        <v>4.4999999999999998E-2</v>
      </c>
      <c r="R22" s="223">
        <f>ROUND(R21/E21,3)</f>
        <v>2.4E-2</v>
      </c>
      <c r="S22" s="223">
        <f>ROUND(S21/E21,3)</f>
        <v>2.1000000000000001E-2</v>
      </c>
      <c r="T22" s="223">
        <f>ROUND(T21/E21,3)</f>
        <v>0.03</v>
      </c>
      <c r="U22" s="223">
        <f>ROUND(U21/E21,3)</f>
        <v>0.01</v>
      </c>
      <c r="V22" s="227">
        <f>ROUND(V21/E21,3)</f>
        <v>0.02</v>
      </c>
      <c r="W22" s="226">
        <f>ROUND(W21/E21,3)</f>
        <v>6.2E-2</v>
      </c>
      <c r="X22" s="220">
        <f>ROUND(X21/E21,3)</f>
        <v>4.2999999999999997E-2</v>
      </c>
      <c r="Y22" s="257">
        <f>ROUND(Y21/E21,3)</f>
        <v>0.02</v>
      </c>
      <c r="Z22" s="226">
        <f>ROUND(Z21/H21,3)</f>
        <v>5.8000000000000003E-2</v>
      </c>
      <c r="AA22" s="220">
        <f>ROUND(AA21/H21,3)</f>
        <v>4.2999999999999997E-2</v>
      </c>
      <c r="AB22" s="257">
        <f>ROUND(AB21/H21,3)</f>
        <v>1.4999999999999999E-2</v>
      </c>
      <c r="AC22" s="230"/>
    </row>
    <row r="23" spans="2:29" ht="12.9" customHeight="1" x14ac:dyDescent="0.2">
      <c r="B23" s="72"/>
      <c r="C23" s="97"/>
      <c r="D23" s="81"/>
      <c r="E23" s="258"/>
      <c r="F23" s="259">
        <f>ROUND(F21/F21,3)</f>
        <v>1</v>
      </c>
      <c r="G23" s="260">
        <f>ROUND(G21/G21,3)</f>
        <v>1</v>
      </c>
      <c r="H23" s="261"/>
      <c r="I23" s="262">
        <f>ROUND(I21/F21,3)</f>
        <v>0.85299999999999998</v>
      </c>
      <c r="J23" s="263">
        <f>ROUND(J21/G21,3)</f>
        <v>0.69399999999999995</v>
      </c>
      <c r="K23" s="264"/>
      <c r="L23" s="262">
        <f>ROUND(L21/F21,3)</f>
        <v>0.14699999999999999</v>
      </c>
      <c r="M23" s="265">
        <f>ROUND(M21/G21,3)</f>
        <v>0.30599999999999999</v>
      </c>
      <c r="N23" s="266"/>
      <c r="O23" s="262">
        <f>ROUND(O21/F21,3)</f>
        <v>4.4999999999999998E-2</v>
      </c>
      <c r="P23" s="267">
        <f>ROUND(P21/G21,3)</f>
        <v>0.17199999999999999</v>
      </c>
      <c r="Q23" s="268"/>
      <c r="R23" s="262">
        <f>ROUND(R21/F21,3)</f>
        <v>3.2000000000000001E-2</v>
      </c>
      <c r="S23" s="262">
        <f>ROUND(S21/G21,3)</f>
        <v>8.8999999999999996E-2</v>
      </c>
      <c r="T23" s="268"/>
      <c r="U23" s="262">
        <f>ROUND(U21/F21,3)</f>
        <v>1.2999999999999999E-2</v>
      </c>
      <c r="V23" s="269">
        <f>ROUND(V21/G21,3)</f>
        <v>8.3000000000000004E-2</v>
      </c>
      <c r="W23" s="266"/>
      <c r="X23" s="259">
        <f>ROUND(X21/F21,3)</f>
        <v>5.6000000000000001E-2</v>
      </c>
      <c r="Y23" s="270">
        <f>ROUND(Y21/G21,3)</f>
        <v>8.2000000000000003E-2</v>
      </c>
      <c r="Z23" s="266"/>
      <c r="AA23" s="259">
        <f>ROUND(AA21/I21,3)</f>
        <v>5.2999999999999999E-2</v>
      </c>
      <c r="AB23" s="270">
        <f>ROUND(AB21/J21,3)</f>
        <v>7.4999999999999997E-2</v>
      </c>
      <c r="AC23" s="230"/>
    </row>
    <row r="24" spans="2:29" ht="12.9" customHeight="1" x14ac:dyDescent="0.2">
      <c r="B24" s="72"/>
      <c r="C24" s="275" t="s">
        <v>251</v>
      </c>
      <c r="D24" s="83">
        <v>24</v>
      </c>
      <c r="E24" s="208">
        <f>F24+G24</f>
        <v>1662</v>
      </c>
      <c r="F24" s="208">
        <f>I24+L24</f>
        <v>1377</v>
      </c>
      <c r="G24" s="209">
        <f>J24+M24</f>
        <v>285</v>
      </c>
      <c r="H24" s="210">
        <v>1369</v>
      </c>
      <c r="I24" s="211">
        <v>1169</v>
      </c>
      <c r="J24" s="212">
        <v>200</v>
      </c>
      <c r="K24" s="213">
        <f>L24+M24</f>
        <v>293</v>
      </c>
      <c r="L24" s="211">
        <f>O24+AA24+X24</f>
        <v>208</v>
      </c>
      <c r="M24" s="214">
        <f>P24+AB24+Y24</f>
        <v>85</v>
      </c>
      <c r="N24" s="271">
        <f>O24+P24</f>
        <v>119</v>
      </c>
      <c r="O24" s="211">
        <f>R24+U24</f>
        <v>88</v>
      </c>
      <c r="P24" s="272">
        <f>S24+V24</f>
        <v>31</v>
      </c>
      <c r="Q24" s="211">
        <f>SUM(R24:S24)</f>
        <v>14</v>
      </c>
      <c r="R24" s="211">
        <v>12</v>
      </c>
      <c r="S24" s="211">
        <v>2</v>
      </c>
      <c r="T24" s="211">
        <f>SUM(U24:V24)</f>
        <v>105</v>
      </c>
      <c r="U24" s="211">
        <v>76</v>
      </c>
      <c r="V24" s="216">
        <v>29</v>
      </c>
      <c r="W24" s="271">
        <v>55</v>
      </c>
      <c r="X24" s="208">
        <v>28</v>
      </c>
      <c r="Y24" s="273">
        <v>27</v>
      </c>
      <c r="Z24" s="271">
        <v>119</v>
      </c>
      <c r="AA24" s="208">
        <v>92</v>
      </c>
      <c r="AB24" s="273">
        <v>27</v>
      </c>
      <c r="AC24" s="218"/>
    </row>
    <row r="25" spans="2:29" ht="12.9" customHeight="1" x14ac:dyDescent="0.2">
      <c r="B25" s="72"/>
      <c r="C25" s="276"/>
      <c r="D25" s="53"/>
      <c r="E25" s="219"/>
      <c r="F25" s="220">
        <f>ROUND(F24/E24,3)</f>
        <v>0.82899999999999996</v>
      </c>
      <c r="G25" s="221">
        <f>ROUND(G24/E24,3)</f>
        <v>0.17100000000000001</v>
      </c>
      <c r="H25" s="222">
        <f>ROUND(H24/E24,3)</f>
        <v>0.82399999999999995</v>
      </c>
      <c r="I25" s="223">
        <f>ROUND(I24/E24,3)</f>
        <v>0.70299999999999996</v>
      </c>
      <c r="J25" s="224">
        <f>ROUND(J24/E24,3)</f>
        <v>0.12</v>
      </c>
      <c r="K25" s="255">
        <f>ROUND(K24/E24,3)</f>
        <v>0.17599999999999999</v>
      </c>
      <c r="L25" s="223">
        <f>ROUND(L24/E24,3)</f>
        <v>0.125</v>
      </c>
      <c r="M25" s="225">
        <f>ROUND(M24/E24,3)</f>
        <v>5.0999999999999997E-2</v>
      </c>
      <c r="N25" s="226">
        <f>ROUND(N24/E24,3)</f>
        <v>7.1999999999999995E-2</v>
      </c>
      <c r="O25" s="223">
        <f>ROUND(O24/E24,3)</f>
        <v>5.2999999999999999E-2</v>
      </c>
      <c r="P25" s="256">
        <f>ROUND(P24/E24,3)</f>
        <v>1.9E-2</v>
      </c>
      <c r="Q25" s="223">
        <f>ROUND(Q24/E24,3)</f>
        <v>8.0000000000000002E-3</v>
      </c>
      <c r="R25" s="223">
        <f>ROUND(R24/E24,3)</f>
        <v>7.0000000000000001E-3</v>
      </c>
      <c r="S25" s="223">
        <f>ROUND(S24/E24,3)</f>
        <v>1E-3</v>
      </c>
      <c r="T25" s="223">
        <f>ROUND(T24/E24,3)</f>
        <v>6.3E-2</v>
      </c>
      <c r="U25" s="223">
        <f>ROUND(U24/E24,3)</f>
        <v>4.5999999999999999E-2</v>
      </c>
      <c r="V25" s="227">
        <f>ROUND(V24/E24,3)</f>
        <v>1.7000000000000001E-2</v>
      </c>
      <c r="W25" s="226">
        <f>ROUND(W24/E24,3)</f>
        <v>3.3000000000000002E-2</v>
      </c>
      <c r="X25" s="220">
        <f>ROUND(X24/E24,3)</f>
        <v>1.7000000000000001E-2</v>
      </c>
      <c r="Y25" s="257">
        <f>ROUND(Y24/E24,3)</f>
        <v>1.6E-2</v>
      </c>
      <c r="Z25" s="226">
        <f>ROUND(Z24/H24,3)</f>
        <v>8.6999999999999994E-2</v>
      </c>
      <c r="AA25" s="220">
        <f>ROUND(AA24/H24,3)</f>
        <v>6.7000000000000004E-2</v>
      </c>
      <c r="AB25" s="257">
        <f>ROUND(AB24/H24,3)</f>
        <v>0.02</v>
      </c>
      <c r="AC25" s="230"/>
    </row>
    <row r="26" spans="2:29" ht="12.9" customHeight="1" x14ac:dyDescent="0.2">
      <c r="B26" s="72"/>
      <c r="C26" s="277"/>
      <c r="D26" s="81"/>
      <c r="E26" s="258"/>
      <c r="F26" s="259">
        <f>ROUND(F24/F24,3)</f>
        <v>1</v>
      </c>
      <c r="G26" s="260">
        <f>ROUND(G24/G24,3)</f>
        <v>1</v>
      </c>
      <c r="H26" s="261"/>
      <c r="I26" s="262">
        <f>ROUND(I24/F24,3)</f>
        <v>0.84899999999999998</v>
      </c>
      <c r="J26" s="263">
        <f>ROUND(J24/G24,3)</f>
        <v>0.70199999999999996</v>
      </c>
      <c r="K26" s="264"/>
      <c r="L26" s="262">
        <f>ROUND(L24/F24,3)</f>
        <v>0.151</v>
      </c>
      <c r="M26" s="265">
        <f>ROUND(M24/G24,3)</f>
        <v>0.29799999999999999</v>
      </c>
      <c r="N26" s="266"/>
      <c r="O26" s="262">
        <f>ROUND(O24/F24,3)</f>
        <v>6.4000000000000001E-2</v>
      </c>
      <c r="P26" s="267">
        <f>ROUND(P24/G24,3)</f>
        <v>0.109</v>
      </c>
      <c r="Q26" s="268"/>
      <c r="R26" s="262">
        <f>ROUND(R24/F24,3)</f>
        <v>8.9999999999999993E-3</v>
      </c>
      <c r="S26" s="262">
        <f>ROUND(S24/G24,3)</f>
        <v>7.0000000000000001E-3</v>
      </c>
      <c r="T26" s="268"/>
      <c r="U26" s="262">
        <f>ROUND(U24/F24,3)</f>
        <v>5.5E-2</v>
      </c>
      <c r="V26" s="269">
        <f>ROUND(V24/G24,3)</f>
        <v>0.10199999999999999</v>
      </c>
      <c r="W26" s="266"/>
      <c r="X26" s="259">
        <f>ROUND(X24/F24,3)</f>
        <v>0.02</v>
      </c>
      <c r="Y26" s="270">
        <f>ROUND(Y24/G24,3)</f>
        <v>9.5000000000000001E-2</v>
      </c>
      <c r="Z26" s="266"/>
      <c r="AA26" s="259">
        <f>ROUND(AA24/I24,3)</f>
        <v>7.9000000000000001E-2</v>
      </c>
      <c r="AB26" s="270">
        <f>ROUND(AB24/J24,3)</f>
        <v>0.13500000000000001</v>
      </c>
      <c r="AC26" s="230"/>
    </row>
    <row r="27" spans="2:29" ht="12.9" customHeight="1" x14ac:dyDescent="0.2">
      <c r="B27" s="72"/>
      <c r="C27" s="278" t="s">
        <v>216</v>
      </c>
      <c r="D27" s="83">
        <v>90</v>
      </c>
      <c r="E27" s="208">
        <f>F27+G27</f>
        <v>2999</v>
      </c>
      <c r="F27" s="208">
        <f>I27+L27</f>
        <v>1408</v>
      </c>
      <c r="G27" s="209">
        <f>J27+M27</f>
        <v>1591</v>
      </c>
      <c r="H27" s="210">
        <v>1732</v>
      </c>
      <c r="I27" s="211">
        <v>1057</v>
      </c>
      <c r="J27" s="212">
        <v>675</v>
      </c>
      <c r="K27" s="213">
        <f>L27+M27</f>
        <v>1267</v>
      </c>
      <c r="L27" s="211">
        <f>O27+AA27+X27</f>
        <v>351</v>
      </c>
      <c r="M27" s="214">
        <f>P27+AB27+Y27</f>
        <v>916</v>
      </c>
      <c r="N27" s="271">
        <f>O27+P27</f>
        <v>1015</v>
      </c>
      <c r="O27" s="211">
        <f>R27+U27</f>
        <v>228</v>
      </c>
      <c r="P27" s="272">
        <f>S27+V27</f>
        <v>787</v>
      </c>
      <c r="Q27" s="211">
        <f>SUM(R27:S27)</f>
        <v>200</v>
      </c>
      <c r="R27" s="211">
        <v>62</v>
      </c>
      <c r="S27" s="211">
        <v>138</v>
      </c>
      <c r="T27" s="211">
        <f>SUM(U27:V27)</f>
        <v>815</v>
      </c>
      <c r="U27" s="211">
        <v>166</v>
      </c>
      <c r="V27" s="216">
        <v>649</v>
      </c>
      <c r="W27" s="271">
        <v>25</v>
      </c>
      <c r="X27" s="208">
        <v>12</v>
      </c>
      <c r="Y27" s="273">
        <v>13</v>
      </c>
      <c r="Z27" s="271">
        <v>227</v>
      </c>
      <c r="AA27" s="208">
        <v>111</v>
      </c>
      <c r="AB27" s="273">
        <v>116</v>
      </c>
      <c r="AC27" s="218"/>
    </row>
    <row r="28" spans="2:29" ht="12.9" customHeight="1" x14ac:dyDescent="0.2">
      <c r="B28" s="72"/>
      <c r="C28" s="184"/>
      <c r="D28" s="53"/>
      <c r="E28" s="219"/>
      <c r="F28" s="220">
        <f>ROUND(F27/E27,3)</f>
        <v>0.46899999999999997</v>
      </c>
      <c r="G28" s="221">
        <f>ROUND(G27/E27,3)</f>
        <v>0.53100000000000003</v>
      </c>
      <c r="H28" s="222">
        <f>ROUND(H27/E27,3)</f>
        <v>0.57799999999999996</v>
      </c>
      <c r="I28" s="223">
        <f>ROUND(I27/E27,3)</f>
        <v>0.35199999999999998</v>
      </c>
      <c r="J28" s="224">
        <f>ROUND(J27/E27,3)</f>
        <v>0.22500000000000001</v>
      </c>
      <c r="K28" s="255">
        <f>ROUND(K27/E27,3)</f>
        <v>0.42199999999999999</v>
      </c>
      <c r="L28" s="223">
        <f>ROUND(L27/E27,3)</f>
        <v>0.11700000000000001</v>
      </c>
      <c r="M28" s="225">
        <f>ROUND(M27/E27,3)</f>
        <v>0.30499999999999999</v>
      </c>
      <c r="N28" s="226">
        <f>ROUND(N27/E27,3)</f>
        <v>0.33800000000000002</v>
      </c>
      <c r="O28" s="223">
        <f>ROUND(O27/E27,3)</f>
        <v>7.5999999999999998E-2</v>
      </c>
      <c r="P28" s="256">
        <f>ROUND(P27/E27,3)</f>
        <v>0.26200000000000001</v>
      </c>
      <c r="Q28" s="223">
        <f>ROUND(Q27/E27,3)</f>
        <v>6.7000000000000004E-2</v>
      </c>
      <c r="R28" s="223">
        <f>ROUND(R27/E27,3)</f>
        <v>2.1000000000000001E-2</v>
      </c>
      <c r="S28" s="223">
        <f>ROUND(S27/E27,3)</f>
        <v>4.5999999999999999E-2</v>
      </c>
      <c r="T28" s="223">
        <f>ROUND(T27/E27,3)</f>
        <v>0.27200000000000002</v>
      </c>
      <c r="U28" s="223">
        <f>ROUND(U27/E27,3)</f>
        <v>5.5E-2</v>
      </c>
      <c r="V28" s="227">
        <f>ROUND(V27/E27,3)</f>
        <v>0.216</v>
      </c>
      <c r="W28" s="226">
        <f>ROUND(W27/E27,3)</f>
        <v>8.0000000000000002E-3</v>
      </c>
      <c r="X28" s="220">
        <f>ROUND(X27/E27,3)</f>
        <v>4.0000000000000001E-3</v>
      </c>
      <c r="Y28" s="257">
        <f>ROUND(Y27/E27,3)</f>
        <v>4.0000000000000001E-3</v>
      </c>
      <c r="Z28" s="226">
        <f>ROUND(Z27/H27,3)</f>
        <v>0.13100000000000001</v>
      </c>
      <c r="AA28" s="220">
        <f>ROUND(AA27/H27,3)</f>
        <v>6.4000000000000001E-2</v>
      </c>
      <c r="AB28" s="257">
        <f>ROUND(AB27/H27,3)</f>
        <v>6.7000000000000004E-2</v>
      </c>
      <c r="AC28" s="230"/>
    </row>
    <row r="29" spans="2:29" ht="12.9" customHeight="1" x14ac:dyDescent="0.2">
      <c r="B29" s="72"/>
      <c r="C29" s="279"/>
      <c r="D29" s="81"/>
      <c r="E29" s="258"/>
      <c r="F29" s="259">
        <f>ROUND(F27/F27,3)</f>
        <v>1</v>
      </c>
      <c r="G29" s="260">
        <f>ROUND(G27/G27,3)</f>
        <v>1</v>
      </c>
      <c r="H29" s="261"/>
      <c r="I29" s="262">
        <f>ROUND(I27/F27,3)</f>
        <v>0.751</v>
      </c>
      <c r="J29" s="263">
        <f>ROUND(J27/G27,3)</f>
        <v>0.42399999999999999</v>
      </c>
      <c r="K29" s="264"/>
      <c r="L29" s="262">
        <f>ROUND(L27/F27,3)</f>
        <v>0.249</v>
      </c>
      <c r="M29" s="265">
        <f>ROUND(M27/G27,3)</f>
        <v>0.57599999999999996</v>
      </c>
      <c r="N29" s="266"/>
      <c r="O29" s="262">
        <f>ROUND(O27/F27,3)</f>
        <v>0.16200000000000001</v>
      </c>
      <c r="P29" s="267">
        <f>ROUND(P27/G27,3)</f>
        <v>0.495</v>
      </c>
      <c r="Q29" s="268"/>
      <c r="R29" s="262">
        <f>ROUND(R27/F27,3)</f>
        <v>4.3999999999999997E-2</v>
      </c>
      <c r="S29" s="262">
        <f>ROUND(S27/G27,3)</f>
        <v>8.6999999999999994E-2</v>
      </c>
      <c r="T29" s="268"/>
      <c r="U29" s="262">
        <f>ROUND(U27/F27,3)</f>
        <v>0.11799999999999999</v>
      </c>
      <c r="V29" s="269">
        <f>ROUND(V27/G27,3)</f>
        <v>0.40799999999999997</v>
      </c>
      <c r="W29" s="266"/>
      <c r="X29" s="259">
        <f>ROUND(X27/F27,3)</f>
        <v>8.9999999999999993E-3</v>
      </c>
      <c r="Y29" s="270">
        <f>ROUND(Y27/G27,3)</f>
        <v>8.0000000000000002E-3</v>
      </c>
      <c r="Z29" s="266"/>
      <c r="AA29" s="259">
        <f>ROUND(AA27/I27,3)</f>
        <v>0.105</v>
      </c>
      <c r="AB29" s="270">
        <f>ROUND(AB27/J27,3)</f>
        <v>0.17199999999999999</v>
      </c>
      <c r="AC29" s="230"/>
    </row>
    <row r="30" spans="2:29" ht="12.9" customHeight="1" x14ac:dyDescent="0.2">
      <c r="B30" s="72"/>
      <c r="C30" s="99" t="s">
        <v>217</v>
      </c>
      <c r="D30" s="83">
        <v>8</v>
      </c>
      <c r="E30" s="208">
        <f>F30+G30</f>
        <v>1610</v>
      </c>
      <c r="F30" s="208">
        <f>I30+L30</f>
        <v>599</v>
      </c>
      <c r="G30" s="209">
        <f>J30+M30</f>
        <v>1011</v>
      </c>
      <c r="H30" s="210">
        <v>1174</v>
      </c>
      <c r="I30" s="211">
        <v>469</v>
      </c>
      <c r="J30" s="212">
        <v>705</v>
      </c>
      <c r="K30" s="213">
        <f>L30+M30</f>
        <v>436</v>
      </c>
      <c r="L30" s="211">
        <f>O30+AA30+X30</f>
        <v>130</v>
      </c>
      <c r="M30" s="214">
        <f>P30+AB30+Y30</f>
        <v>306</v>
      </c>
      <c r="N30" s="271">
        <f>O30+P30</f>
        <v>206</v>
      </c>
      <c r="O30" s="211">
        <f>R30+U30</f>
        <v>21</v>
      </c>
      <c r="P30" s="272">
        <f>S30+V30</f>
        <v>185</v>
      </c>
      <c r="Q30" s="211">
        <f>SUM(R30:S30)</f>
        <v>39</v>
      </c>
      <c r="R30" s="211">
        <v>12</v>
      </c>
      <c r="S30" s="211">
        <v>27</v>
      </c>
      <c r="T30" s="211">
        <f>SUM(U30:V30)</f>
        <v>167</v>
      </c>
      <c r="U30" s="211">
        <v>9</v>
      </c>
      <c r="V30" s="216">
        <v>158</v>
      </c>
      <c r="W30" s="271">
        <v>2</v>
      </c>
      <c r="X30" s="208">
        <v>0</v>
      </c>
      <c r="Y30" s="273">
        <v>2</v>
      </c>
      <c r="Z30" s="271">
        <f>SUM(AA30:AB30)</f>
        <v>228</v>
      </c>
      <c r="AA30" s="208">
        <v>109</v>
      </c>
      <c r="AB30" s="273">
        <v>119</v>
      </c>
      <c r="AC30" s="218"/>
    </row>
    <row r="31" spans="2:29" ht="12.9" customHeight="1" x14ac:dyDescent="0.2">
      <c r="B31" s="72"/>
      <c r="C31" s="274"/>
      <c r="D31" s="53"/>
      <c r="E31" s="219"/>
      <c r="F31" s="220">
        <f>ROUND(F30/E30,3)</f>
        <v>0.372</v>
      </c>
      <c r="G31" s="221">
        <f>ROUND(G30/E30,3)</f>
        <v>0.628</v>
      </c>
      <c r="H31" s="222">
        <f>ROUND(H30/E30,3)</f>
        <v>0.72899999999999998</v>
      </c>
      <c r="I31" s="223">
        <f>ROUND(I30/E30,3)</f>
        <v>0.29099999999999998</v>
      </c>
      <c r="J31" s="224">
        <f>ROUND(J30/E30,3)</f>
        <v>0.438</v>
      </c>
      <c r="K31" s="255">
        <f>ROUND(K30/E30,3)</f>
        <v>0.27100000000000002</v>
      </c>
      <c r="L31" s="223">
        <f>ROUND(L30/E30,3)</f>
        <v>8.1000000000000003E-2</v>
      </c>
      <c r="M31" s="225">
        <f>ROUND(M30/E30,3)</f>
        <v>0.19</v>
      </c>
      <c r="N31" s="226">
        <f>ROUND(N30/E30,3)</f>
        <v>0.128</v>
      </c>
      <c r="O31" s="223">
        <f>ROUND(O30/E30,3)</f>
        <v>1.2999999999999999E-2</v>
      </c>
      <c r="P31" s="256">
        <f>ROUND(P30/E30,3)</f>
        <v>0.115</v>
      </c>
      <c r="Q31" s="223">
        <f>ROUND(Q30/E30,3)</f>
        <v>2.4E-2</v>
      </c>
      <c r="R31" s="223">
        <f>ROUND(R30/E30,3)</f>
        <v>7.0000000000000001E-3</v>
      </c>
      <c r="S31" s="223">
        <f>ROUND(S30/E30,3)</f>
        <v>1.7000000000000001E-2</v>
      </c>
      <c r="T31" s="223">
        <f>ROUND(T30/E30,3)</f>
        <v>0.104</v>
      </c>
      <c r="U31" s="223">
        <f>ROUND(U30/E30,3)</f>
        <v>6.0000000000000001E-3</v>
      </c>
      <c r="V31" s="227">
        <f>ROUND(V30/E30,3)</f>
        <v>9.8000000000000004E-2</v>
      </c>
      <c r="W31" s="226">
        <f>ROUND(W30/E30,3)</f>
        <v>1E-3</v>
      </c>
      <c r="X31" s="220">
        <f>ROUND(X30/E30,3)</f>
        <v>0</v>
      </c>
      <c r="Y31" s="257">
        <f>ROUND(Y30/E30,3)</f>
        <v>1E-3</v>
      </c>
      <c r="Z31" s="226">
        <f>ROUND(Z30/H30,3)</f>
        <v>0.19400000000000001</v>
      </c>
      <c r="AA31" s="220">
        <f>ROUND(AA30/H30,3)</f>
        <v>9.2999999999999999E-2</v>
      </c>
      <c r="AB31" s="257">
        <f>ROUND(AB30/H30,3)</f>
        <v>0.10100000000000001</v>
      </c>
      <c r="AC31" s="230"/>
    </row>
    <row r="32" spans="2:29" ht="12.9" customHeight="1" x14ac:dyDescent="0.2">
      <c r="B32" s="72"/>
      <c r="C32" s="97"/>
      <c r="D32" s="81"/>
      <c r="E32" s="258"/>
      <c r="F32" s="259">
        <f>ROUND(F30/F30,3)</f>
        <v>1</v>
      </c>
      <c r="G32" s="260">
        <f>ROUND(G30/G30,3)</f>
        <v>1</v>
      </c>
      <c r="H32" s="261"/>
      <c r="I32" s="262">
        <f>ROUND(I30/F30,3)</f>
        <v>0.78300000000000003</v>
      </c>
      <c r="J32" s="263">
        <f>ROUND(J30/G30,3)</f>
        <v>0.69699999999999995</v>
      </c>
      <c r="K32" s="264"/>
      <c r="L32" s="262">
        <f>ROUND(L30/F30,3)</f>
        <v>0.217</v>
      </c>
      <c r="M32" s="265">
        <f>ROUND(M30/G30,3)</f>
        <v>0.30299999999999999</v>
      </c>
      <c r="N32" s="266"/>
      <c r="O32" s="262">
        <f>ROUND(O30/F30,3)</f>
        <v>3.5000000000000003E-2</v>
      </c>
      <c r="P32" s="267">
        <f>ROUND(P30/G30,3)</f>
        <v>0.183</v>
      </c>
      <c r="Q32" s="268"/>
      <c r="R32" s="262">
        <f>ROUND(R30/F30,3)</f>
        <v>0.02</v>
      </c>
      <c r="S32" s="262">
        <f>ROUND(S30/G30,3)</f>
        <v>2.7E-2</v>
      </c>
      <c r="T32" s="268"/>
      <c r="U32" s="262">
        <f>ROUND(U30/F30,3)</f>
        <v>1.4999999999999999E-2</v>
      </c>
      <c r="V32" s="269">
        <f>ROUND(V30/G30,3)</f>
        <v>0.156</v>
      </c>
      <c r="W32" s="266"/>
      <c r="X32" s="259">
        <f>ROUND(X30/F30,3)</f>
        <v>0</v>
      </c>
      <c r="Y32" s="270">
        <f>ROUND(Y30/G30,3)</f>
        <v>2E-3</v>
      </c>
      <c r="Z32" s="266"/>
      <c r="AA32" s="259">
        <f>ROUND(AA30/I30,3)</f>
        <v>0.23200000000000001</v>
      </c>
      <c r="AB32" s="270">
        <f>ROUND(AB30/J30,3)</f>
        <v>0.16900000000000001</v>
      </c>
      <c r="AC32" s="230"/>
    </row>
    <row r="33" spans="2:29" ht="12.9" customHeight="1" x14ac:dyDescent="0.2">
      <c r="B33" s="72"/>
      <c r="C33" s="274" t="s">
        <v>218</v>
      </c>
      <c r="D33" s="83">
        <v>159</v>
      </c>
      <c r="E33" s="208">
        <f>F33+G33</f>
        <v>14162</v>
      </c>
      <c r="F33" s="208">
        <f>I33+L33</f>
        <v>5186</v>
      </c>
      <c r="G33" s="209">
        <f>J33+M33</f>
        <v>8976</v>
      </c>
      <c r="H33" s="210">
        <v>7884</v>
      </c>
      <c r="I33" s="211">
        <v>2869</v>
      </c>
      <c r="J33" s="212">
        <v>5015</v>
      </c>
      <c r="K33" s="213">
        <f>L33+M33</f>
        <v>6278</v>
      </c>
      <c r="L33" s="211">
        <f>O33+AA33+X33</f>
        <v>2317</v>
      </c>
      <c r="M33" s="214">
        <f>P33+AB33+Y33</f>
        <v>3961</v>
      </c>
      <c r="N33" s="271">
        <f>O33+P33</f>
        <v>3913</v>
      </c>
      <c r="O33" s="211">
        <f>R33+U33</f>
        <v>1133</v>
      </c>
      <c r="P33" s="272">
        <f>S33+V33</f>
        <v>2780</v>
      </c>
      <c r="Q33" s="211">
        <f>SUM(R33:S33)</f>
        <v>931</v>
      </c>
      <c r="R33" s="211">
        <v>350</v>
      </c>
      <c r="S33" s="211">
        <v>581</v>
      </c>
      <c r="T33" s="211">
        <f>SUM(U33:V33)</f>
        <v>2982</v>
      </c>
      <c r="U33" s="211">
        <v>783</v>
      </c>
      <c r="V33" s="216">
        <v>2199</v>
      </c>
      <c r="W33" s="271">
        <v>1647</v>
      </c>
      <c r="X33" s="208">
        <v>875</v>
      </c>
      <c r="Y33" s="273">
        <v>772</v>
      </c>
      <c r="Z33" s="271">
        <f>SUM(AA33:AB33)</f>
        <v>718</v>
      </c>
      <c r="AA33" s="208">
        <v>309</v>
      </c>
      <c r="AB33" s="273">
        <v>409</v>
      </c>
      <c r="AC33" s="218"/>
    </row>
    <row r="34" spans="2:29" ht="12.9" customHeight="1" x14ac:dyDescent="0.2">
      <c r="B34" s="72"/>
      <c r="C34" s="274"/>
      <c r="D34" s="53"/>
      <c r="E34" s="219"/>
      <c r="F34" s="220">
        <f>ROUND(F33/E33,3)</f>
        <v>0.36599999999999999</v>
      </c>
      <c r="G34" s="221">
        <f>ROUND(G33/E33,3)</f>
        <v>0.63400000000000001</v>
      </c>
      <c r="H34" s="222">
        <f>ROUND(H33/E33,3)</f>
        <v>0.55700000000000005</v>
      </c>
      <c r="I34" s="223">
        <f>ROUND(I33/E33,3)</f>
        <v>0.20300000000000001</v>
      </c>
      <c r="J34" s="224">
        <f>ROUND(J33/E33,3)</f>
        <v>0.35399999999999998</v>
      </c>
      <c r="K34" s="255">
        <f>ROUND(K33/E33,3)</f>
        <v>0.443</v>
      </c>
      <c r="L34" s="223">
        <f>ROUND(L33/E33,3)</f>
        <v>0.16400000000000001</v>
      </c>
      <c r="M34" s="225">
        <f>ROUND(M33/E33,3)</f>
        <v>0.28000000000000003</v>
      </c>
      <c r="N34" s="226">
        <f>ROUND(N33/E33,3)</f>
        <v>0.27600000000000002</v>
      </c>
      <c r="O34" s="223">
        <f>ROUND(O33/E33,3)</f>
        <v>0.08</v>
      </c>
      <c r="P34" s="256">
        <f>ROUND(P33/E33,3)</f>
        <v>0.19600000000000001</v>
      </c>
      <c r="Q34" s="223">
        <f>ROUND(Q33/E33,3)</f>
        <v>6.6000000000000003E-2</v>
      </c>
      <c r="R34" s="223">
        <f>ROUND(R33/E33,3)</f>
        <v>2.5000000000000001E-2</v>
      </c>
      <c r="S34" s="223">
        <f>ROUND(S33/E33,3)</f>
        <v>4.1000000000000002E-2</v>
      </c>
      <c r="T34" s="223">
        <f>ROUND(T33/E33,3)</f>
        <v>0.21099999999999999</v>
      </c>
      <c r="U34" s="223">
        <f>ROUND(U33/E33,3)</f>
        <v>5.5E-2</v>
      </c>
      <c r="V34" s="227">
        <f>ROUND(V33/E33,3)</f>
        <v>0.155</v>
      </c>
      <c r="W34" s="226">
        <f>ROUND(W33/E33,3)</f>
        <v>0.11600000000000001</v>
      </c>
      <c r="X34" s="220">
        <f>ROUND(X33/E33,3)</f>
        <v>6.2E-2</v>
      </c>
      <c r="Y34" s="257">
        <f>ROUND(Y33/E33,3)</f>
        <v>5.5E-2</v>
      </c>
      <c r="Z34" s="226">
        <f>ROUND(Z33/H33,3)</f>
        <v>9.0999999999999998E-2</v>
      </c>
      <c r="AA34" s="220">
        <f>ROUND(AA33/H33,3)</f>
        <v>3.9E-2</v>
      </c>
      <c r="AB34" s="257">
        <f>ROUND(AB33/H33,3)</f>
        <v>5.1999999999999998E-2</v>
      </c>
      <c r="AC34" s="230"/>
    </row>
    <row r="35" spans="2:29" ht="12.9" customHeight="1" thickBot="1" x14ac:dyDescent="0.25">
      <c r="B35" s="89"/>
      <c r="C35" s="274"/>
      <c r="D35" s="90"/>
      <c r="E35" s="258"/>
      <c r="F35" s="259">
        <f>ROUND(F33/F33,3)</f>
        <v>1</v>
      </c>
      <c r="G35" s="260">
        <f>ROUND(G33/G33,3)</f>
        <v>1</v>
      </c>
      <c r="H35" s="261"/>
      <c r="I35" s="262">
        <f>ROUND(I33/F33,3)</f>
        <v>0.55300000000000005</v>
      </c>
      <c r="J35" s="263">
        <f>ROUND(J33/G33,3)</f>
        <v>0.55900000000000005</v>
      </c>
      <c r="K35" s="264"/>
      <c r="L35" s="280">
        <f>ROUND(L33/F33,3)</f>
        <v>0.44700000000000001</v>
      </c>
      <c r="M35" s="265">
        <f>ROUND(M33/G33,3)</f>
        <v>0.441</v>
      </c>
      <c r="N35" s="266"/>
      <c r="O35" s="262">
        <f>ROUND(O33/F33,3)</f>
        <v>0.218</v>
      </c>
      <c r="P35" s="267">
        <f>ROUND(P33/G33,3)</f>
        <v>0.31</v>
      </c>
      <c r="Q35" s="268"/>
      <c r="R35" s="262">
        <f>ROUND(R33/F33,3)</f>
        <v>6.7000000000000004E-2</v>
      </c>
      <c r="S35" s="262">
        <f>ROUND(S33/G33,3)</f>
        <v>6.5000000000000002E-2</v>
      </c>
      <c r="T35" s="268"/>
      <c r="U35" s="262">
        <f>ROUND(U33/F33,3)</f>
        <v>0.151</v>
      </c>
      <c r="V35" s="269">
        <f>ROUND(V33/G33,3)</f>
        <v>0.245</v>
      </c>
      <c r="W35" s="266"/>
      <c r="X35" s="259">
        <f>ROUND(X33/F33,3)</f>
        <v>0.16900000000000001</v>
      </c>
      <c r="Y35" s="270">
        <f>ROUND(Y33/G33,3)</f>
        <v>8.5999999999999993E-2</v>
      </c>
      <c r="Z35" s="266"/>
      <c r="AA35" s="259">
        <f>ROUND(AA33/I33,3)</f>
        <v>0.108</v>
      </c>
      <c r="AB35" s="270">
        <f>ROUND(AB33/J33,3)</f>
        <v>8.2000000000000003E-2</v>
      </c>
      <c r="AC35" s="230"/>
    </row>
    <row r="36" spans="2:29" ht="12.9" customHeight="1" thickTop="1" x14ac:dyDescent="0.2">
      <c r="B36" s="66" t="s">
        <v>219</v>
      </c>
      <c r="C36" s="96" t="s">
        <v>220</v>
      </c>
      <c r="D36" s="83">
        <v>87</v>
      </c>
      <c r="E36" s="244">
        <f>F36+G36</f>
        <v>646</v>
      </c>
      <c r="F36" s="244">
        <f>I36+L36</f>
        <v>293</v>
      </c>
      <c r="G36" s="245">
        <f>J36+M36</f>
        <v>353</v>
      </c>
      <c r="H36" s="246">
        <v>404</v>
      </c>
      <c r="I36" s="247">
        <v>232</v>
      </c>
      <c r="J36" s="248">
        <v>172</v>
      </c>
      <c r="K36" s="249">
        <f>L36+M36</f>
        <v>242</v>
      </c>
      <c r="L36" s="281">
        <f>O36+AA36+X36</f>
        <v>61</v>
      </c>
      <c r="M36" s="250">
        <f>P36+AB36+Y36</f>
        <v>181</v>
      </c>
      <c r="N36" s="251">
        <f>O36+P36</f>
        <v>179</v>
      </c>
      <c r="O36" s="247">
        <f>R36+U36</f>
        <v>37</v>
      </c>
      <c r="P36" s="252">
        <f>S36+V36</f>
        <v>142</v>
      </c>
      <c r="Q36" s="247">
        <f>SUM(R36:S36)</f>
        <v>31</v>
      </c>
      <c r="R36" s="247">
        <v>10</v>
      </c>
      <c r="S36" s="247">
        <v>21</v>
      </c>
      <c r="T36" s="247">
        <f>SUM(U36:V36)</f>
        <v>148</v>
      </c>
      <c r="U36" s="247">
        <v>27</v>
      </c>
      <c r="V36" s="253">
        <v>121</v>
      </c>
      <c r="W36" s="251">
        <v>1</v>
      </c>
      <c r="X36" s="244">
        <v>0</v>
      </c>
      <c r="Y36" s="254">
        <v>1</v>
      </c>
      <c r="Z36" s="251">
        <f>SUM(AA36:AB36)</f>
        <v>62</v>
      </c>
      <c r="AA36" s="244">
        <v>24</v>
      </c>
      <c r="AB36" s="254">
        <v>38</v>
      </c>
      <c r="AC36" s="218"/>
    </row>
    <row r="37" spans="2:29" ht="12.9" customHeight="1" x14ac:dyDescent="0.2">
      <c r="B37" s="72"/>
      <c r="C37" s="97"/>
      <c r="D37" s="53"/>
      <c r="E37" s="219"/>
      <c r="F37" s="220">
        <f>ROUND(F36/E36,3)</f>
        <v>0.45400000000000001</v>
      </c>
      <c r="G37" s="221">
        <f>ROUND(G36/E36,3)</f>
        <v>0.54600000000000004</v>
      </c>
      <c r="H37" s="222">
        <f>ROUND(H36/E36,3)</f>
        <v>0.625</v>
      </c>
      <c r="I37" s="223">
        <f>ROUND(I36/E36,3)</f>
        <v>0.35899999999999999</v>
      </c>
      <c r="J37" s="224">
        <f>ROUND(J36/E36,3)</f>
        <v>0.26600000000000001</v>
      </c>
      <c r="K37" s="255">
        <f>ROUND(K36/E36,3)</f>
        <v>0.375</v>
      </c>
      <c r="L37" s="223">
        <f>ROUND(L36/E36,3)</f>
        <v>9.4E-2</v>
      </c>
      <c r="M37" s="225">
        <f>ROUND(M36/E36,3)</f>
        <v>0.28000000000000003</v>
      </c>
      <c r="N37" s="226">
        <f>ROUND(N36/E36,3)</f>
        <v>0.27700000000000002</v>
      </c>
      <c r="O37" s="223">
        <f>ROUND(O36/E36,3)</f>
        <v>5.7000000000000002E-2</v>
      </c>
      <c r="P37" s="256">
        <f>ROUND(P36/E36,3)</f>
        <v>0.22</v>
      </c>
      <c r="Q37" s="223">
        <f>ROUND(Q36/E36,3)</f>
        <v>4.8000000000000001E-2</v>
      </c>
      <c r="R37" s="223">
        <f>ROUND(R36/E36,3)</f>
        <v>1.4999999999999999E-2</v>
      </c>
      <c r="S37" s="223">
        <f>ROUND(S36/E36,3)</f>
        <v>3.3000000000000002E-2</v>
      </c>
      <c r="T37" s="223">
        <f>ROUND(T36/E36,3)</f>
        <v>0.22900000000000001</v>
      </c>
      <c r="U37" s="223">
        <f>ROUND(U36/E36,3)</f>
        <v>4.2000000000000003E-2</v>
      </c>
      <c r="V37" s="227">
        <f>ROUND(V36/E36,3)</f>
        <v>0.187</v>
      </c>
      <c r="W37" s="226">
        <f>ROUND(W36/E36,3)</f>
        <v>2E-3</v>
      </c>
      <c r="X37" s="220">
        <f>ROUND(X36/E36,3)</f>
        <v>0</v>
      </c>
      <c r="Y37" s="257">
        <f>ROUND(Y36/E36,3)</f>
        <v>2E-3</v>
      </c>
      <c r="Z37" s="226">
        <f>ROUND(Z36/H36,3)</f>
        <v>0.153</v>
      </c>
      <c r="AA37" s="220">
        <f>ROUND(AA36/H36,3)</f>
        <v>5.8999999999999997E-2</v>
      </c>
      <c r="AB37" s="257">
        <f>ROUND(AB36/H36,3)</f>
        <v>9.4E-2</v>
      </c>
      <c r="AC37" s="230"/>
    </row>
    <row r="38" spans="2:29" ht="12.9" customHeight="1" x14ac:dyDescent="0.2">
      <c r="B38" s="72"/>
      <c r="C38" s="98"/>
      <c r="D38" s="81"/>
      <c r="E38" s="258"/>
      <c r="F38" s="259">
        <f>ROUND(F36/F36,3)</f>
        <v>1</v>
      </c>
      <c r="G38" s="260">
        <f>ROUND(G36/G36,3)</f>
        <v>1</v>
      </c>
      <c r="H38" s="261"/>
      <c r="I38" s="262">
        <f>ROUND(I36/F36,3)</f>
        <v>0.79200000000000004</v>
      </c>
      <c r="J38" s="263">
        <f>ROUND(J36/G36,3)</f>
        <v>0.48699999999999999</v>
      </c>
      <c r="K38" s="264"/>
      <c r="L38" s="262">
        <f>ROUND(L36/F36,3)</f>
        <v>0.20799999999999999</v>
      </c>
      <c r="M38" s="265">
        <f>ROUND(M36/G36,3)</f>
        <v>0.51300000000000001</v>
      </c>
      <c r="N38" s="266"/>
      <c r="O38" s="262">
        <f>ROUND(O36/F36,3)</f>
        <v>0.126</v>
      </c>
      <c r="P38" s="267">
        <f>ROUND(P36/G36,3)</f>
        <v>0.40200000000000002</v>
      </c>
      <c r="Q38" s="268"/>
      <c r="R38" s="262">
        <f>ROUND(R36/F36,3)</f>
        <v>3.4000000000000002E-2</v>
      </c>
      <c r="S38" s="262">
        <f>ROUND(S36/G36,3)</f>
        <v>5.8999999999999997E-2</v>
      </c>
      <c r="T38" s="268"/>
      <c r="U38" s="262">
        <f>ROUND(U36/F36,3)</f>
        <v>9.1999999999999998E-2</v>
      </c>
      <c r="V38" s="269">
        <f>ROUND(V36/G36,3)</f>
        <v>0.34300000000000003</v>
      </c>
      <c r="W38" s="266"/>
      <c r="X38" s="259">
        <f>ROUND(X36/F36,3)</f>
        <v>0</v>
      </c>
      <c r="Y38" s="270">
        <f>ROUND(Y36/G36,3)</f>
        <v>3.0000000000000001E-3</v>
      </c>
      <c r="Z38" s="266"/>
      <c r="AA38" s="259">
        <f>ROUND(AA36/I36,3)</f>
        <v>0.10299999999999999</v>
      </c>
      <c r="AB38" s="270">
        <f>ROUND(AB36/J36,3)</f>
        <v>0.221</v>
      </c>
      <c r="AC38" s="230"/>
    </row>
    <row r="39" spans="2:29" ht="12.9" customHeight="1" x14ac:dyDescent="0.2">
      <c r="B39" s="72"/>
      <c r="C39" s="98" t="s">
        <v>221</v>
      </c>
      <c r="D39" s="83">
        <v>178</v>
      </c>
      <c r="E39" s="208">
        <f>F39+G39</f>
        <v>3139</v>
      </c>
      <c r="F39" s="208">
        <f>I39+L39</f>
        <v>1556</v>
      </c>
      <c r="G39" s="209">
        <f>J39+M39</f>
        <v>1583</v>
      </c>
      <c r="H39" s="210">
        <v>1980</v>
      </c>
      <c r="I39" s="211">
        <v>1172</v>
      </c>
      <c r="J39" s="212">
        <v>808</v>
      </c>
      <c r="K39" s="213">
        <f>L39+M39</f>
        <v>1159</v>
      </c>
      <c r="L39" s="211">
        <f>O39+AA39+X39</f>
        <v>384</v>
      </c>
      <c r="M39" s="282">
        <f>P39+AB39+Y39</f>
        <v>775</v>
      </c>
      <c r="N39" s="271">
        <f>O39+P39</f>
        <v>896</v>
      </c>
      <c r="O39" s="211">
        <f>R39+U39</f>
        <v>278</v>
      </c>
      <c r="P39" s="272">
        <f>S39+V39</f>
        <v>618</v>
      </c>
      <c r="Q39" s="281">
        <f>SUM(R39:S39)</f>
        <v>222</v>
      </c>
      <c r="R39" s="211">
        <v>96</v>
      </c>
      <c r="S39" s="211">
        <v>126</v>
      </c>
      <c r="T39" s="211">
        <f>SUM(U39:V39)</f>
        <v>674</v>
      </c>
      <c r="U39" s="211">
        <v>182</v>
      </c>
      <c r="V39" s="216">
        <v>492</v>
      </c>
      <c r="W39" s="271">
        <v>37</v>
      </c>
      <c r="X39" s="208">
        <v>4</v>
      </c>
      <c r="Y39" s="273">
        <v>33</v>
      </c>
      <c r="Z39" s="271">
        <f>SUM(AA39:AB39)</f>
        <v>226</v>
      </c>
      <c r="AA39" s="208">
        <v>102</v>
      </c>
      <c r="AB39" s="273">
        <v>124</v>
      </c>
      <c r="AC39" s="218"/>
    </row>
    <row r="40" spans="2:29" ht="12.9" customHeight="1" x14ac:dyDescent="0.2">
      <c r="B40" s="72"/>
      <c r="C40" s="98"/>
      <c r="D40" s="53"/>
      <c r="E40" s="219"/>
      <c r="F40" s="220">
        <f>ROUND(F39/E39,3)</f>
        <v>0.496</v>
      </c>
      <c r="G40" s="221">
        <f>ROUND(G39/E39,3)</f>
        <v>0.504</v>
      </c>
      <c r="H40" s="222">
        <f>ROUND(H39/E39,3)</f>
        <v>0.63100000000000001</v>
      </c>
      <c r="I40" s="223">
        <f>ROUND(I39/E39,3)</f>
        <v>0.373</v>
      </c>
      <c r="J40" s="224">
        <f>ROUND(J39/E39,3)</f>
        <v>0.25700000000000001</v>
      </c>
      <c r="K40" s="255">
        <f>ROUND(K39/E39,3)</f>
        <v>0.36899999999999999</v>
      </c>
      <c r="L40" s="223">
        <f>ROUND(L39/E39,3)</f>
        <v>0.122</v>
      </c>
      <c r="M40" s="225">
        <f>ROUND(M39/E39,3)</f>
        <v>0.247</v>
      </c>
      <c r="N40" s="226">
        <f>ROUND(N39/E39,3)</f>
        <v>0.28499999999999998</v>
      </c>
      <c r="O40" s="223">
        <f>ROUND(O39/E39,3)</f>
        <v>8.8999999999999996E-2</v>
      </c>
      <c r="P40" s="256">
        <f>ROUND(P39/E39,3)</f>
        <v>0.19700000000000001</v>
      </c>
      <c r="Q40" s="223">
        <f>ROUND(Q39/E39,3)</f>
        <v>7.0999999999999994E-2</v>
      </c>
      <c r="R40" s="223">
        <f>ROUND(R39/E39,3)</f>
        <v>3.1E-2</v>
      </c>
      <c r="S40" s="223">
        <f>ROUND(S39/E39,3)</f>
        <v>0.04</v>
      </c>
      <c r="T40" s="223">
        <f>ROUND(T39/E39,3)</f>
        <v>0.215</v>
      </c>
      <c r="U40" s="223">
        <f>ROUND(U39/E39,3)</f>
        <v>5.8000000000000003E-2</v>
      </c>
      <c r="V40" s="227">
        <f>ROUND(V39/E39,3)</f>
        <v>0.157</v>
      </c>
      <c r="W40" s="226">
        <f>ROUND(W39/E39,3)</f>
        <v>1.2E-2</v>
      </c>
      <c r="X40" s="220">
        <f>ROUND(X39/E39,3)</f>
        <v>1E-3</v>
      </c>
      <c r="Y40" s="257">
        <f>ROUND(Y39/E39,3)</f>
        <v>1.0999999999999999E-2</v>
      </c>
      <c r="Z40" s="226">
        <f>ROUND(Z39/H39,3)</f>
        <v>0.114</v>
      </c>
      <c r="AA40" s="220">
        <f>ROUND(AA39/H39,3)</f>
        <v>5.1999999999999998E-2</v>
      </c>
      <c r="AB40" s="257">
        <f>ROUND(AB39/H39,3)</f>
        <v>6.3E-2</v>
      </c>
      <c r="AC40" s="230"/>
    </row>
    <row r="41" spans="2:29" ht="12.9" customHeight="1" x14ac:dyDescent="0.2">
      <c r="B41" s="72"/>
      <c r="C41" s="98"/>
      <c r="D41" s="81"/>
      <c r="E41" s="258"/>
      <c r="F41" s="259">
        <f>ROUND(F39/F39,3)</f>
        <v>1</v>
      </c>
      <c r="G41" s="260">
        <f>ROUND(G39/G39,3)</f>
        <v>1</v>
      </c>
      <c r="H41" s="261"/>
      <c r="I41" s="262">
        <f>ROUND(I39/F39,3)</f>
        <v>0.753</v>
      </c>
      <c r="J41" s="263">
        <f>ROUND(J39/G39,3)</f>
        <v>0.51</v>
      </c>
      <c r="K41" s="264"/>
      <c r="L41" s="262">
        <f>ROUND(L39/F39,3)</f>
        <v>0.247</v>
      </c>
      <c r="M41" s="265">
        <f>ROUND(M39/G39,3)</f>
        <v>0.49</v>
      </c>
      <c r="N41" s="266"/>
      <c r="O41" s="262">
        <f>ROUND(O39/F39,3)</f>
        <v>0.17899999999999999</v>
      </c>
      <c r="P41" s="267">
        <f>ROUND(P39/G39,3)</f>
        <v>0.39</v>
      </c>
      <c r="Q41" s="268"/>
      <c r="R41" s="262">
        <f>ROUND(R39/F39,3)</f>
        <v>6.2E-2</v>
      </c>
      <c r="S41" s="262">
        <f>ROUND(S39/G39,3)</f>
        <v>0.08</v>
      </c>
      <c r="T41" s="268"/>
      <c r="U41" s="262">
        <f>ROUND(U39/F39,3)</f>
        <v>0.11700000000000001</v>
      </c>
      <c r="V41" s="269">
        <f>ROUND(V39/G39,3)</f>
        <v>0.311</v>
      </c>
      <c r="W41" s="266"/>
      <c r="X41" s="259">
        <f>ROUND(X39/F39,3)</f>
        <v>3.0000000000000001E-3</v>
      </c>
      <c r="Y41" s="270">
        <f>ROUND(Y39/G39,3)</f>
        <v>2.1000000000000001E-2</v>
      </c>
      <c r="Z41" s="266"/>
      <c r="AA41" s="259">
        <f>ROUND(AA39/I39,3)</f>
        <v>8.6999999999999994E-2</v>
      </c>
      <c r="AB41" s="270">
        <f>ROUND(AB39/J39,3)</f>
        <v>0.153</v>
      </c>
      <c r="AC41" s="230"/>
    </row>
    <row r="42" spans="2:29" ht="12.9" customHeight="1" x14ac:dyDescent="0.2">
      <c r="B42" s="72"/>
      <c r="C42" s="97" t="s">
        <v>222</v>
      </c>
      <c r="D42" s="83">
        <v>53</v>
      </c>
      <c r="E42" s="283">
        <f>F42+G42</f>
        <v>2000</v>
      </c>
      <c r="F42" s="283">
        <f>I42+L42</f>
        <v>1021</v>
      </c>
      <c r="G42" s="284">
        <f>J42+M42</f>
        <v>979</v>
      </c>
      <c r="H42" s="210">
        <v>1301</v>
      </c>
      <c r="I42" s="281">
        <v>761</v>
      </c>
      <c r="J42" s="285">
        <v>540</v>
      </c>
      <c r="K42" s="286">
        <f>L42+M42</f>
        <v>699</v>
      </c>
      <c r="L42" s="211">
        <f>O42+AA42+X42</f>
        <v>260</v>
      </c>
      <c r="M42" s="282">
        <f>P42+AB42+Y42</f>
        <v>439</v>
      </c>
      <c r="N42" s="287">
        <f>O42+P42</f>
        <v>539</v>
      </c>
      <c r="O42" s="281">
        <f>R42+U42</f>
        <v>188</v>
      </c>
      <c r="P42" s="288">
        <f>S42+V42</f>
        <v>351</v>
      </c>
      <c r="Q42" s="281">
        <f>SUM(R42:S42)</f>
        <v>91</v>
      </c>
      <c r="R42" s="281">
        <v>38</v>
      </c>
      <c r="S42" s="281">
        <v>53</v>
      </c>
      <c r="T42" s="211">
        <f>SUM(U42:V42)</f>
        <v>448</v>
      </c>
      <c r="U42" s="281">
        <v>150</v>
      </c>
      <c r="V42" s="289">
        <v>298</v>
      </c>
      <c r="W42" s="271">
        <v>19</v>
      </c>
      <c r="X42" s="283">
        <v>3</v>
      </c>
      <c r="Y42" s="290">
        <v>16</v>
      </c>
      <c r="Z42" s="271">
        <f>SUM(AA42:AB42)</f>
        <v>141</v>
      </c>
      <c r="AA42" s="283">
        <v>69</v>
      </c>
      <c r="AB42" s="290">
        <v>72</v>
      </c>
      <c r="AC42" s="218"/>
    </row>
    <row r="43" spans="2:29" ht="12.9" customHeight="1" x14ac:dyDescent="0.2">
      <c r="B43" s="72"/>
      <c r="C43" s="98"/>
      <c r="D43" s="53"/>
      <c r="E43" s="219"/>
      <c r="F43" s="220">
        <f>ROUND(F42/E42,3)</f>
        <v>0.51100000000000001</v>
      </c>
      <c r="G43" s="221">
        <f>ROUND(G42/E42,3)</f>
        <v>0.49</v>
      </c>
      <c r="H43" s="222">
        <f>ROUND(H42/E42,3)</f>
        <v>0.65100000000000002</v>
      </c>
      <c r="I43" s="223">
        <f>ROUND(I42/E42,3)</f>
        <v>0.38100000000000001</v>
      </c>
      <c r="J43" s="224">
        <f>ROUND(J42/E42,3)</f>
        <v>0.27</v>
      </c>
      <c r="K43" s="255">
        <f>ROUND(K42/E42,3)</f>
        <v>0.35</v>
      </c>
      <c r="L43" s="223">
        <f>ROUND(L42/E42,3)</f>
        <v>0.13</v>
      </c>
      <c r="M43" s="225">
        <f>ROUND(M42/E42,3)</f>
        <v>0.22</v>
      </c>
      <c r="N43" s="226">
        <f>ROUND(N42/E42,3)</f>
        <v>0.27</v>
      </c>
      <c r="O43" s="223">
        <f>ROUND(O42/E42,3)</f>
        <v>9.4E-2</v>
      </c>
      <c r="P43" s="256">
        <f>ROUND(P42/E42,3)</f>
        <v>0.17599999999999999</v>
      </c>
      <c r="Q43" s="223">
        <f>ROUND(Q42/E42,3)</f>
        <v>4.5999999999999999E-2</v>
      </c>
      <c r="R43" s="223">
        <f>ROUND(R42/E42,3)</f>
        <v>1.9E-2</v>
      </c>
      <c r="S43" s="223">
        <f>ROUND(S42/E42,3)</f>
        <v>2.7E-2</v>
      </c>
      <c r="T43" s="223">
        <f>ROUND(T42/E42,3)</f>
        <v>0.224</v>
      </c>
      <c r="U43" s="223">
        <f>ROUND(U42/E42,3)</f>
        <v>7.4999999999999997E-2</v>
      </c>
      <c r="V43" s="227">
        <f>ROUND(V42/E42,3)</f>
        <v>0.14899999999999999</v>
      </c>
      <c r="W43" s="226">
        <f>ROUND(W42/E42,3)</f>
        <v>0.01</v>
      </c>
      <c r="X43" s="220">
        <f>ROUND(X42/E42,3)</f>
        <v>2E-3</v>
      </c>
      <c r="Y43" s="257">
        <f>ROUND(Y42/E42,3)</f>
        <v>8.0000000000000002E-3</v>
      </c>
      <c r="Z43" s="226">
        <f>ROUND(Z42/H42,3)</f>
        <v>0.108</v>
      </c>
      <c r="AA43" s="220">
        <f>ROUND(AA42/H42,3)</f>
        <v>5.2999999999999999E-2</v>
      </c>
      <c r="AB43" s="257">
        <f>ROUND(AB42/H42,3)</f>
        <v>5.5E-2</v>
      </c>
      <c r="AC43" s="230"/>
    </row>
    <row r="44" spans="2:29" ht="12.9" customHeight="1" x14ac:dyDescent="0.2">
      <c r="B44" s="72"/>
      <c r="C44" s="98"/>
      <c r="D44" s="81"/>
      <c r="E44" s="258"/>
      <c r="F44" s="259">
        <f>ROUND(F42/F42,3)</f>
        <v>1</v>
      </c>
      <c r="G44" s="260">
        <f>ROUND(G42/G42,3)</f>
        <v>1</v>
      </c>
      <c r="H44" s="261"/>
      <c r="I44" s="262">
        <f>ROUND(I42/F42,3)</f>
        <v>0.745</v>
      </c>
      <c r="J44" s="263">
        <f>ROUND(J42/G42,3)</f>
        <v>0.55200000000000005</v>
      </c>
      <c r="K44" s="264"/>
      <c r="L44" s="262">
        <f>ROUND(L42/F42,3)</f>
        <v>0.255</v>
      </c>
      <c r="M44" s="265">
        <f>ROUND(M42/G42,3)</f>
        <v>0.44800000000000001</v>
      </c>
      <c r="N44" s="266"/>
      <c r="O44" s="262">
        <f>ROUND(O42/F42,3)</f>
        <v>0.184</v>
      </c>
      <c r="P44" s="267">
        <f>ROUND(P42/G42,3)</f>
        <v>0.35899999999999999</v>
      </c>
      <c r="Q44" s="268"/>
      <c r="R44" s="262">
        <f>ROUND(R42/F42,3)</f>
        <v>3.6999999999999998E-2</v>
      </c>
      <c r="S44" s="262">
        <f>ROUND(S42/G42,3)</f>
        <v>5.3999999999999999E-2</v>
      </c>
      <c r="T44" s="268"/>
      <c r="U44" s="262">
        <f>ROUND(U42/F42,3)</f>
        <v>0.14699999999999999</v>
      </c>
      <c r="V44" s="269">
        <f>ROUND(V42/G42,3)</f>
        <v>0.30399999999999999</v>
      </c>
      <c r="W44" s="266"/>
      <c r="X44" s="259">
        <f>ROUND(X42/F42,3)</f>
        <v>3.0000000000000001E-3</v>
      </c>
      <c r="Y44" s="270">
        <f>ROUND(Y42/G42,3)</f>
        <v>1.6E-2</v>
      </c>
      <c r="Z44" s="266"/>
      <c r="AA44" s="259">
        <f>ROUND(AA42/I42,3)</f>
        <v>9.0999999999999998E-2</v>
      </c>
      <c r="AB44" s="270">
        <f>ROUND(AB42/J42,3)</f>
        <v>0.13300000000000001</v>
      </c>
      <c r="AC44" s="230"/>
    </row>
    <row r="45" spans="2:29" ht="12.9" customHeight="1" x14ac:dyDescent="0.2">
      <c r="B45" s="72"/>
      <c r="C45" s="98" t="s">
        <v>223</v>
      </c>
      <c r="D45" s="83">
        <v>26</v>
      </c>
      <c r="E45" s="208">
        <f>F45+G45</f>
        <v>1844</v>
      </c>
      <c r="F45" s="208">
        <f>I45+L45</f>
        <v>910</v>
      </c>
      <c r="G45" s="209">
        <f>J45+M45</f>
        <v>934</v>
      </c>
      <c r="H45" s="210">
        <v>1030</v>
      </c>
      <c r="I45" s="211">
        <v>591</v>
      </c>
      <c r="J45" s="212">
        <v>439</v>
      </c>
      <c r="K45" s="213">
        <f>L45+M45</f>
        <v>814</v>
      </c>
      <c r="L45" s="211">
        <f>O45+AA45+X45</f>
        <v>319</v>
      </c>
      <c r="M45" s="282">
        <f>P45+AB45+Y45</f>
        <v>495</v>
      </c>
      <c r="N45" s="271">
        <f>O45+P45</f>
        <v>682</v>
      </c>
      <c r="O45" s="211">
        <f>R45+U45</f>
        <v>253</v>
      </c>
      <c r="P45" s="272">
        <f>S45+V45</f>
        <v>429</v>
      </c>
      <c r="Q45" s="281">
        <f>SUM(R45:S45)</f>
        <v>227</v>
      </c>
      <c r="R45" s="211">
        <v>138</v>
      </c>
      <c r="S45" s="211">
        <v>89</v>
      </c>
      <c r="T45" s="211">
        <f>SUM(U45:V45)</f>
        <v>455</v>
      </c>
      <c r="U45" s="211">
        <v>115</v>
      </c>
      <c r="V45" s="216">
        <v>340</v>
      </c>
      <c r="W45" s="271">
        <v>52</v>
      </c>
      <c r="X45" s="208">
        <v>35</v>
      </c>
      <c r="Y45" s="273">
        <v>17</v>
      </c>
      <c r="Z45" s="271">
        <f>SUM(AA45:AB45)</f>
        <v>80</v>
      </c>
      <c r="AA45" s="208">
        <v>31</v>
      </c>
      <c r="AB45" s="273">
        <v>49</v>
      </c>
      <c r="AC45" s="218"/>
    </row>
    <row r="46" spans="2:29" ht="12.9" customHeight="1" x14ac:dyDescent="0.2">
      <c r="B46" s="72"/>
      <c r="C46" s="98"/>
      <c r="D46" s="53"/>
      <c r="E46" s="219"/>
      <c r="F46" s="220">
        <f>ROUND(F45/E45,3)</f>
        <v>0.49299999999999999</v>
      </c>
      <c r="G46" s="221">
        <f>ROUND(G45/E45,3)</f>
        <v>0.50700000000000001</v>
      </c>
      <c r="H46" s="222">
        <f>ROUND(H45/E45,3)</f>
        <v>0.55900000000000005</v>
      </c>
      <c r="I46" s="223">
        <f>ROUND(I45/E45,3)</f>
        <v>0.32</v>
      </c>
      <c r="J46" s="224">
        <f>ROUND(J45/E45,3)</f>
        <v>0.23799999999999999</v>
      </c>
      <c r="K46" s="255">
        <f>ROUND(K45/E45,3)</f>
        <v>0.441</v>
      </c>
      <c r="L46" s="223">
        <f>ROUND(L45/E45,3)</f>
        <v>0.17299999999999999</v>
      </c>
      <c r="M46" s="225">
        <f>ROUND(M45/E45,3)</f>
        <v>0.26800000000000002</v>
      </c>
      <c r="N46" s="226">
        <f>ROUND(N45/E45,3)</f>
        <v>0.37</v>
      </c>
      <c r="O46" s="223">
        <f>ROUND(O45/E45,3)</f>
        <v>0.13700000000000001</v>
      </c>
      <c r="P46" s="256">
        <f>ROUND(P45/E45,3)</f>
        <v>0.23300000000000001</v>
      </c>
      <c r="Q46" s="223">
        <f>ROUND(Q45/E45,3)</f>
        <v>0.123</v>
      </c>
      <c r="R46" s="223">
        <f>ROUND(R45/E45,3)</f>
        <v>7.4999999999999997E-2</v>
      </c>
      <c r="S46" s="223">
        <f>ROUND(S45/E45,3)</f>
        <v>4.8000000000000001E-2</v>
      </c>
      <c r="T46" s="223">
        <f>ROUND(T45/E45,3)</f>
        <v>0.247</v>
      </c>
      <c r="U46" s="223">
        <f>ROUND(U45/E45,3)</f>
        <v>6.2E-2</v>
      </c>
      <c r="V46" s="227">
        <f>ROUND(V45/E45,3)</f>
        <v>0.184</v>
      </c>
      <c r="W46" s="226">
        <f>ROUND(W45/E45,3)</f>
        <v>2.8000000000000001E-2</v>
      </c>
      <c r="X46" s="220">
        <f>ROUND(X45/E45,3)</f>
        <v>1.9E-2</v>
      </c>
      <c r="Y46" s="257">
        <f>ROUND(Y45/E45,3)</f>
        <v>8.9999999999999993E-3</v>
      </c>
      <c r="Z46" s="226">
        <f>ROUND(Z45/H45,3)</f>
        <v>7.8E-2</v>
      </c>
      <c r="AA46" s="220">
        <f>ROUND(AA45/H45,3)</f>
        <v>0.03</v>
      </c>
      <c r="AB46" s="257">
        <f>ROUND(AB45/H45,3)</f>
        <v>4.8000000000000001E-2</v>
      </c>
      <c r="AC46" s="230"/>
    </row>
    <row r="47" spans="2:29" ht="12.9" customHeight="1" x14ac:dyDescent="0.2">
      <c r="B47" s="72"/>
      <c r="C47" s="98"/>
      <c r="D47" s="81"/>
      <c r="E47" s="258"/>
      <c r="F47" s="259">
        <f>ROUND(F45/F45,3)</f>
        <v>1</v>
      </c>
      <c r="G47" s="260">
        <f>ROUND(G45/G45,3)</f>
        <v>1</v>
      </c>
      <c r="H47" s="261"/>
      <c r="I47" s="262">
        <f>ROUND(I45/F45,3)</f>
        <v>0.64900000000000002</v>
      </c>
      <c r="J47" s="263">
        <f>ROUND(J45/G45,3)</f>
        <v>0.47</v>
      </c>
      <c r="K47" s="264"/>
      <c r="L47" s="262">
        <f>ROUND(L45/F45,3)</f>
        <v>0.35099999999999998</v>
      </c>
      <c r="M47" s="265">
        <f>ROUND(M45/G45,3)</f>
        <v>0.53</v>
      </c>
      <c r="N47" s="266"/>
      <c r="O47" s="262">
        <f>ROUND(O45/F45,3)</f>
        <v>0.27800000000000002</v>
      </c>
      <c r="P47" s="267">
        <f>ROUND(P45/G45,3)</f>
        <v>0.45900000000000002</v>
      </c>
      <c r="Q47" s="268"/>
      <c r="R47" s="262">
        <f>ROUND(R45/F45,3)</f>
        <v>0.152</v>
      </c>
      <c r="S47" s="262">
        <f>ROUND(S45/G45,3)</f>
        <v>9.5000000000000001E-2</v>
      </c>
      <c r="T47" s="268"/>
      <c r="U47" s="262">
        <f>ROUND(U45/F45,3)</f>
        <v>0.126</v>
      </c>
      <c r="V47" s="269">
        <f>ROUND(V45/G45,3)</f>
        <v>0.36399999999999999</v>
      </c>
      <c r="W47" s="266"/>
      <c r="X47" s="259">
        <f>ROUND(X45/F45,3)</f>
        <v>3.7999999999999999E-2</v>
      </c>
      <c r="Y47" s="270">
        <f>ROUND(Y45/G45,3)</f>
        <v>1.7999999999999999E-2</v>
      </c>
      <c r="Z47" s="266"/>
      <c r="AA47" s="259">
        <f>ROUND(AA45/I45,3)</f>
        <v>5.1999999999999998E-2</v>
      </c>
      <c r="AB47" s="270">
        <f>ROUND(AB45/J45,3)</f>
        <v>0.112</v>
      </c>
      <c r="AC47" s="230"/>
    </row>
    <row r="48" spans="2:29" ht="12.9" customHeight="1" x14ac:dyDescent="0.2">
      <c r="B48" s="72"/>
      <c r="C48" s="98" t="s">
        <v>224</v>
      </c>
      <c r="D48" s="83">
        <v>31</v>
      </c>
      <c r="E48" s="208">
        <f>F48+G48</f>
        <v>4914</v>
      </c>
      <c r="F48" s="208">
        <f>I48+L48</f>
        <v>2289</v>
      </c>
      <c r="G48" s="209">
        <f>J48+M48</f>
        <v>2625</v>
      </c>
      <c r="H48" s="210">
        <v>3155</v>
      </c>
      <c r="I48" s="211">
        <v>1691</v>
      </c>
      <c r="J48" s="212">
        <v>1464</v>
      </c>
      <c r="K48" s="213">
        <f>L48+M48</f>
        <v>1759</v>
      </c>
      <c r="L48" s="211">
        <f>O48+AA48+X48</f>
        <v>598</v>
      </c>
      <c r="M48" s="282">
        <f>P48+AB48+Y48</f>
        <v>1161</v>
      </c>
      <c r="N48" s="271">
        <f>O48+P48</f>
        <v>1293</v>
      </c>
      <c r="O48" s="211">
        <f>R48+U48</f>
        <v>317</v>
      </c>
      <c r="P48" s="272">
        <f>S48+V48</f>
        <v>976</v>
      </c>
      <c r="Q48" s="281">
        <f>SUM(R48:S48)</f>
        <v>271</v>
      </c>
      <c r="R48" s="211">
        <v>86</v>
      </c>
      <c r="S48" s="211">
        <v>185</v>
      </c>
      <c r="T48" s="211">
        <f>SUM(U48:V48)</f>
        <v>1022</v>
      </c>
      <c r="U48" s="211">
        <v>231</v>
      </c>
      <c r="V48" s="216">
        <v>791</v>
      </c>
      <c r="W48" s="271">
        <v>153</v>
      </c>
      <c r="X48" s="208">
        <v>97</v>
      </c>
      <c r="Y48" s="273">
        <v>56</v>
      </c>
      <c r="Z48" s="271">
        <f>SUM(AA48:AB48)</f>
        <v>313</v>
      </c>
      <c r="AA48" s="208">
        <v>184</v>
      </c>
      <c r="AB48" s="273">
        <v>129</v>
      </c>
      <c r="AC48" s="218"/>
    </row>
    <row r="49" spans="2:29" ht="12.9" customHeight="1" x14ac:dyDescent="0.2">
      <c r="B49" s="72"/>
      <c r="C49" s="99"/>
      <c r="D49" s="53"/>
      <c r="E49" s="219"/>
      <c r="F49" s="220">
        <f>ROUND(F48/E48,3)</f>
        <v>0.46600000000000003</v>
      </c>
      <c r="G49" s="221">
        <f>ROUND(G48/E48,3)</f>
        <v>0.53400000000000003</v>
      </c>
      <c r="H49" s="222">
        <f>ROUND(H48/E48,3)</f>
        <v>0.64200000000000002</v>
      </c>
      <c r="I49" s="223">
        <f>ROUND(I48/E48,3)</f>
        <v>0.34399999999999997</v>
      </c>
      <c r="J49" s="224">
        <f>ROUND(J48/E48,3)</f>
        <v>0.29799999999999999</v>
      </c>
      <c r="K49" s="255">
        <f>ROUND(K48/E48,3)</f>
        <v>0.35799999999999998</v>
      </c>
      <c r="L49" s="223">
        <f>ROUND(L48/E48,3)</f>
        <v>0.122</v>
      </c>
      <c r="M49" s="225">
        <f>ROUND(M48/E48,3)</f>
        <v>0.23599999999999999</v>
      </c>
      <c r="N49" s="226">
        <f>ROUND(N48/E48,3)</f>
        <v>0.26300000000000001</v>
      </c>
      <c r="O49" s="223">
        <f>ROUND(O48/E48,3)</f>
        <v>6.5000000000000002E-2</v>
      </c>
      <c r="P49" s="256">
        <f>ROUND(P48/E48,3)</f>
        <v>0.19900000000000001</v>
      </c>
      <c r="Q49" s="223">
        <f>ROUND(Q48/E48,3)</f>
        <v>5.5E-2</v>
      </c>
      <c r="R49" s="223">
        <f>ROUND(R48/E48,3)</f>
        <v>1.7999999999999999E-2</v>
      </c>
      <c r="S49" s="223">
        <f>ROUND(S48/E48,3)</f>
        <v>3.7999999999999999E-2</v>
      </c>
      <c r="T49" s="223">
        <f>ROUND(T48/E48,3)</f>
        <v>0.20799999999999999</v>
      </c>
      <c r="U49" s="223">
        <f>ROUND(U48/E48,3)</f>
        <v>4.7E-2</v>
      </c>
      <c r="V49" s="227">
        <f>ROUND(V48/E48,3)</f>
        <v>0.161</v>
      </c>
      <c r="W49" s="226">
        <f>ROUND(W48/E48,3)</f>
        <v>3.1E-2</v>
      </c>
      <c r="X49" s="220">
        <f>ROUND(X48/E48,3)</f>
        <v>0.02</v>
      </c>
      <c r="Y49" s="257">
        <f>ROUND(Y48/E48,3)</f>
        <v>1.0999999999999999E-2</v>
      </c>
      <c r="Z49" s="226">
        <f>ROUND(Z48/H48,3)</f>
        <v>9.9000000000000005E-2</v>
      </c>
      <c r="AA49" s="220">
        <f>ROUND(AA48/H48,3)</f>
        <v>5.8000000000000003E-2</v>
      </c>
      <c r="AB49" s="257">
        <f>ROUND(AB48/H48,3)</f>
        <v>4.1000000000000002E-2</v>
      </c>
      <c r="AC49" s="230"/>
    </row>
    <row r="50" spans="2:29" ht="12.9" customHeight="1" x14ac:dyDescent="0.2">
      <c r="B50" s="72"/>
      <c r="C50" s="99"/>
      <c r="D50" s="81"/>
      <c r="E50" s="258"/>
      <c r="F50" s="259">
        <f>ROUND(F48/F48,3)</f>
        <v>1</v>
      </c>
      <c r="G50" s="260">
        <f>ROUND(G48/G48,3)</f>
        <v>1</v>
      </c>
      <c r="H50" s="261"/>
      <c r="I50" s="262">
        <f>ROUND(I48/F48,3)</f>
        <v>0.73899999999999999</v>
      </c>
      <c r="J50" s="263">
        <f>ROUND(J48/G48,3)</f>
        <v>0.55800000000000005</v>
      </c>
      <c r="K50" s="264"/>
      <c r="L50" s="262">
        <f>ROUND(L48/F48,3)</f>
        <v>0.26100000000000001</v>
      </c>
      <c r="M50" s="265">
        <f>ROUND(M48/G48,3)</f>
        <v>0.442</v>
      </c>
      <c r="N50" s="266"/>
      <c r="O50" s="262">
        <f>ROUND(O48/F48,3)</f>
        <v>0.13800000000000001</v>
      </c>
      <c r="P50" s="267">
        <f>ROUND(P48/G48,3)</f>
        <v>0.372</v>
      </c>
      <c r="Q50" s="268"/>
      <c r="R50" s="262">
        <f>ROUND(R48/F48,3)</f>
        <v>3.7999999999999999E-2</v>
      </c>
      <c r="S50" s="262">
        <f>ROUND(S48/G48,3)</f>
        <v>7.0000000000000007E-2</v>
      </c>
      <c r="T50" s="268"/>
      <c r="U50" s="262">
        <f>ROUND(U48/F48,3)</f>
        <v>0.10100000000000001</v>
      </c>
      <c r="V50" s="269">
        <f>ROUND(V48/G48,3)</f>
        <v>0.30099999999999999</v>
      </c>
      <c r="W50" s="266"/>
      <c r="X50" s="259">
        <f>ROUND(X48/F48,3)</f>
        <v>4.2000000000000003E-2</v>
      </c>
      <c r="Y50" s="270">
        <f>ROUND(Y48/G48,3)</f>
        <v>2.1000000000000001E-2</v>
      </c>
      <c r="Z50" s="266"/>
      <c r="AA50" s="259">
        <f>ROUND(AA48/I48,3)</f>
        <v>0.109</v>
      </c>
      <c r="AB50" s="270">
        <f>ROUND(AB48/J48,3)</f>
        <v>8.7999999999999995E-2</v>
      </c>
      <c r="AC50" s="230"/>
    </row>
    <row r="51" spans="2:29" ht="12.9" customHeight="1" x14ac:dyDescent="0.2">
      <c r="B51" s="72"/>
      <c r="C51" s="98" t="s">
        <v>225</v>
      </c>
      <c r="D51" s="83">
        <v>26</v>
      </c>
      <c r="E51" s="283">
        <f>F51+G51</f>
        <v>21110</v>
      </c>
      <c r="F51" s="208">
        <f>I51+L51</f>
        <v>12615</v>
      </c>
      <c r="G51" s="209">
        <f>J51+M51</f>
        <v>8495</v>
      </c>
      <c r="H51" s="210">
        <v>15132</v>
      </c>
      <c r="I51" s="281">
        <v>9789</v>
      </c>
      <c r="J51" s="285">
        <v>5343</v>
      </c>
      <c r="K51" s="286">
        <f>L51+M51</f>
        <v>5978</v>
      </c>
      <c r="L51" s="211">
        <f>O51+AA51+X51</f>
        <v>2826</v>
      </c>
      <c r="M51" s="282">
        <f>P51+AB51+Y51</f>
        <v>3152</v>
      </c>
      <c r="N51" s="287">
        <f>O51+P51</f>
        <v>2674</v>
      </c>
      <c r="O51" s="281">
        <f>R51+U51</f>
        <v>872</v>
      </c>
      <c r="P51" s="288">
        <f>S51+V51</f>
        <v>1802</v>
      </c>
      <c r="Q51" s="281">
        <f>SUM(R51:S51)</f>
        <v>945</v>
      </c>
      <c r="R51" s="281">
        <v>402</v>
      </c>
      <c r="S51" s="281">
        <v>543</v>
      </c>
      <c r="T51" s="211">
        <f>SUM(U51:V51)</f>
        <v>1729</v>
      </c>
      <c r="U51" s="281">
        <v>470</v>
      </c>
      <c r="V51" s="289">
        <v>1259</v>
      </c>
      <c r="W51" s="271">
        <v>2242</v>
      </c>
      <c r="X51" s="283">
        <v>1308</v>
      </c>
      <c r="Y51" s="290">
        <v>934</v>
      </c>
      <c r="Z51" s="271">
        <f>SUM(AA51:AB51)</f>
        <v>1062</v>
      </c>
      <c r="AA51" s="283">
        <v>646</v>
      </c>
      <c r="AB51" s="290">
        <v>416</v>
      </c>
      <c r="AC51" s="218"/>
    </row>
    <row r="52" spans="2:29" ht="12.9" customHeight="1" x14ac:dyDescent="0.2">
      <c r="B52" s="72"/>
      <c r="C52" s="99"/>
      <c r="D52" s="53"/>
      <c r="E52" s="219"/>
      <c r="F52" s="220">
        <f>ROUND(F51/E51,3)</f>
        <v>0.59799999999999998</v>
      </c>
      <c r="G52" s="221">
        <f>ROUND(G51/E51,3)</f>
        <v>0.40200000000000002</v>
      </c>
      <c r="H52" s="222">
        <f>ROUND(H51/E51,3)</f>
        <v>0.71699999999999997</v>
      </c>
      <c r="I52" s="223">
        <f>ROUND(I51/E51,3)</f>
        <v>0.46400000000000002</v>
      </c>
      <c r="J52" s="224">
        <f>ROUND(J51/E51,3)</f>
        <v>0.253</v>
      </c>
      <c r="K52" s="255">
        <f>ROUND(K51/E51,3)</f>
        <v>0.28299999999999997</v>
      </c>
      <c r="L52" s="223">
        <f>ROUND(L51/E51,3)</f>
        <v>0.13400000000000001</v>
      </c>
      <c r="M52" s="225">
        <f>ROUND(M51/E51,3)</f>
        <v>0.14899999999999999</v>
      </c>
      <c r="N52" s="226">
        <f>ROUND(N51/E51,3)</f>
        <v>0.127</v>
      </c>
      <c r="O52" s="223">
        <f>ROUND(O51/E51,3)</f>
        <v>4.1000000000000002E-2</v>
      </c>
      <c r="P52" s="256">
        <f>ROUND(P51/E51,3)</f>
        <v>8.5000000000000006E-2</v>
      </c>
      <c r="Q52" s="223">
        <f>ROUND(Q51/E51,3)</f>
        <v>4.4999999999999998E-2</v>
      </c>
      <c r="R52" s="223">
        <f>ROUND(R51/E51,3)</f>
        <v>1.9E-2</v>
      </c>
      <c r="S52" s="223">
        <f>ROUND(S51/E51,3)</f>
        <v>2.5999999999999999E-2</v>
      </c>
      <c r="T52" s="223">
        <f>ROUND(T51/E51,3)</f>
        <v>8.2000000000000003E-2</v>
      </c>
      <c r="U52" s="223">
        <f>ROUND(U51/E51,3)</f>
        <v>2.1999999999999999E-2</v>
      </c>
      <c r="V52" s="227">
        <f>ROUND(V51/E51,3)</f>
        <v>0.06</v>
      </c>
      <c r="W52" s="226">
        <f>ROUND(W51/E51,3)</f>
        <v>0.106</v>
      </c>
      <c r="X52" s="220">
        <f>ROUND(X51/E51,3)</f>
        <v>6.2E-2</v>
      </c>
      <c r="Y52" s="257">
        <f>ROUND(Y51/E51,3)</f>
        <v>4.3999999999999997E-2</v>
      </c>
      <c r="Z52" s="226">
        <f>ROUND(Z51/H51,3)</f>
        <v>7.0000000000000007E-2</v>
      </c>
      <c r="AA52" s="220">
        <f>ROUND(AA51/H51,3)</f>
        <v>4.2999999999999997E-2</v>
      </c>
      <c r="AB52" s="257">
        <f>ROUND(AB51/H51,3)</f>
        <v>2.7E-2</v>
      </c>
      <c r="AC52" s="230"/>
    </row>
    <row r="53" spans="2:29" ht="12.9" customHeight="1" thickBot="1" x14ac:dyDescent="0.25">
      <c r="B53" s="72"/>
      <c r="C53" s="100"/>
      <c r="D53" s="90"/>
      <c r="E53" s="291"/>
      <c r="F53" s="292">
        <f>ROUND(F51/F51,3)</f>
        <v>1</v>
      </c>
      <c r="G53" s="293">
        <f>ROUND(G51/G51,3)</f>
        <v>1</v>
      </c>
      <c r="H53" s="294"/>
      <c r="I53" s="280">
        <f>ROUND(I51/F51,3)</f>
        <v>0.77600000000000002</v>
      </c>
      <c r="J53" s="295">
        <f>ROUND(J51/G51,3)</f>
        <v>0.629</v>
      </c>
      <c r="K53" s="296"/>
      <c r="L53" s="280">
        <f>ROUND(L51/F51,3)</f>
        <v>0.224</v>
      </c>
      <c r="M53" s="297">
        <f>ROUND(M51/G51,3)</f>
        <v>0.371</v>
      </c>
      <c r="N53" s="298"/>
      <c r="O53" s="280">
        <f>ROUND(O51/F51,3)</f>
        <v>6.9000000000000006E-2</v>
      </c>
      <c r="P53" s="299">
        <f>ROUND(P51/G51,3)</f>
        <v>0.21199999999999999</v>
      </c>
      <c r="Q53" s="300"/>
      <c r="R53" s="280">
        <f>ROUND(R51/F51,3)</f>
        <v>3.2000000000000001E-2</v>
      </c>
      <c r="S53" s="280">
        <f>ROUND(S51/G51,3)</f>
        <v>6.4000000000000001E-2</v>
      </c>
      <c r="T53" s="300"/>
      <c r="U53" s="280">
        <f>ROUND(U51/F51,3)</f>
        <v>3.6999999999999998E-2</v>
      </c>
      <c r="V53" s="301">
        <f>ROUND(V51/G51,3)</f>
        <v>0.14799999999999999</v>
      </c>
      <c r="W53" s="298"/>
      <c r="X53" s="292">
        <f>ROUND(X51/F51,3)</f>
        <v>0.104</v>
      </c>
      <c r="Y53" s="302">
        <f>ROUND(Y51/G51,3)</f>
        <v>0.11</v>
      </c>
      <c r="Z53" s="298"/>
      <c r="AA53" s="292">
        <f>ROUND(AA51/I51,3)</f>
        <v>6.6000000000000003E-2</v>
      </c>
      <c r="AB53" s="302">
        <f>ROUND(AB51/J51,3)</f>
        <v>7.8E-2</v>
      </c>
      <c r="AC53" s="230"/>
    </row>
    <row r="54" spans="2:29" ht="12.9" customHeight="1" thickTop="1" x14ac:dyDescent="0.2">
      <c r="B54" s="72"/>
      <c r="C54" s="101" t="s">
        <v>226</v>
      </c>
      <c r="D54" s="85">
        <f>D39+D42+D45+D48</f>
        <v>288</v>
      </c>
      <c r="E54" s="283">
        <f>E39+E42+E45+E48</f>
        <v>11897</v>
      </c>
      <c r="F54" s="283">
        <f t="shared" ref="F54:AB54" si="2">F39+F42+F45+F48</f>
        <v>5776</v>
      </c>
      <c r="G54" s="284">
        <f t="shared" si="2"/>
        <v>6121</v>
      </c>
      <c r="H54" s="303">
        <f>H39+H42+H45+H48</f>
        <v>7466</v>
      </c>
      <c r="I54" s="281">
        <f t="shared" si="2"/>
        <v>4215</v>
      </c>
      <c r="J54" s="285">
        <f t="shared" si="2"/>
        <v>3251</v>
      </c>
      <c r="K54" s="286">
        <f t="shared" si="2"/>
        <v>4431</v>
      </c>
      <c r="L54" s="281">
        <f t="shared" si="2"/>
        <v>1561</v>
      </c>
      <c r="M54" s="282">
        <f t="shared" si="2"/>
        <v>2870</v>
      </c>
      <c r="N54" s="287">
        <f t="shared" si="2"/>
        <v>3410</v>
      </c>
      <c r="O54" s="281">
        <f t="shared" si="2"/>
        <v>1036</v>
      </c>
      <c r="P54" s="288">
        <f t="shared" si="2"/>
        <v>2374</v>
      </c>
      <c r="Q54" s="281">
        <f t="shared" si="2"/>
        <v>811</v>
      </c>
      <c r="R54" s="281">
        <f t="shared" si="2"/>
        <v>358</v>
      </c>
      <c r="S54" s="281">
        <f t="shared" si="2"/>
        <v>453</v>
      </c>
      <c r="T54" s="281">
        <f t="shared" si="2"/>
        <v>2599</v>
      </c>
      <c r="U54" s="281">
        <f t="shared" si="2"/>
        <v>678</v>
      </c>
      <c r="V54" s="289">
        <f t="shared" si="2"/>
        <v>1921</v>
      </c>
      <c r="W54" s="287">
        <f t="shared" si="2"/>
        <v>261</v>
      </c>
      <c r="X54" s="283">
        <f t="shared" si="2"/>
        <v>139</v>
      </c>
      <c r="Y54" s="290">
        <f t="shared" si="2"/>
        <v>122</v>
      </c>
      <c r="Z54" s="287">
        <f t="shared" si="2"/>
        <v>760</v>
      </c>
      <c r="AA54" s="283">
        <f t="shared" si="2"/>
        <v>386</v>
      </c>
      <c r="AB54" s="290">
        <f t="shared" si="2"/>
        <v>374</v>
      </c>
      <c r="AC54" s="230"/>
    </row>
    <row r="55" spans="2:29" ht="12.9" customHeight="1" x14ac:dyDescent="0.2">
      <c r="B55" s="72"/>
      <c r="C55" s="102" t="s">
        <v>227</v>
      </c>
      <c r="D55" s="53"/>
      <c r="E55" s="219"/>
      <c r="F55" s="220">
        <f>ROUND(F54/E54,3)</f>
        <v>0.48599999999999999</v>
      </c>
      <c r="G55" s="221">
        <f>ROUND(G54/E54,3)</f>
        <v>0.51400000000000001</v>
      </c>
      <c r="H55" s="222">
        <f>ROUND(H54/E54,3)</f>
        <v>0.628</v>
      </c>
      <c r="I55" s="223">
        <f>ROUND(I54/E54,3)</f>
        <v>0.35399999999999998</v>
      </c>
      <c r="J55" s="224">
        <f>ROUND(J54/E54,3)</f>
        <v>0.27300000000000002</v>
      </c>
      <c r="K55" s="255">
        <f>ROUND(K54/E54,3)</f>
        <v>0.372</v>
      </c>
      <c r="L55" s="223">
        <f>ROUND(L54/E54,3)</f>
        <v>0.13100000000000001</v>
      </c>
      <c r="M55" s="225">
        <f>ROUND(M54/E54,3)</f>
        <v>0.24099999999999999</v>
      </c>
      <c r="N55" s="226">
        <f>ROUND(N54/E54,3)</f>
        <v>0.28699999999999998</v>
      </c>
      <c r="O55" s="223">
        <f>ROUND(O54/E54,3)</f>
        <v>8.6999999999999994E-2</v>
      </c>
      <c r="P55" s="256">
        <f>ROUND(P54/E54,3)</f>
        <v>0.2</v>
      </c>
      <c r="Q55" s="223">
        <f>ROUND(Q54/E54,3)</f>
        <v>6.8000000000000005E-2</v>
      </c>
      <c r="R55" s="223">
        <f>ROUND(R54/E54,3)</f>
        <v>0.03</v>
      </c>
      <c r="S55" s="223">
        <f>ROUND(S54/E54,3)</f>
        <v>3.7999999999999999E-2</v>
      </c>
      <c r="T55" s="223">
        <f>ROUND(T54/E54,3)</f>
        <v>0.218</v>
      </c>
      <c r="U55" s="223">
        <f>ROUND(U54/E54,3)</f>
        <v>5.7000000000000002E-2</v>
      </c>
      <c r="V55" s="227">
        <f>ROUND(V54/E54,3)</f>
        <v>0.161</v>
      </c>
      <c r="W55" s="226">
        <f>ROUND(W54/E54,3)</f>
        <v>2.1999999999999999E-2</v>
      </c>
      <c r="X55" s="220">
        <f>ROUND(X54/E54,3)</f>
        <v>1.2E-2</v>
      </c>
      <c r="Y55" s="257">
        <f>ROUND(Y54/E54,3)</f>
        <v>0.01</v>
      </c>
      <c r="Z55" s="226">
        <f>ROUND(Z54/H54,3)</f>
        <v>0.10199999999999999</v>
      </c>
      <c r="AA55" s="220">
        <f>ROUND(AA54/H54,3)</f>
        <v>5.1999999999999998E-2</v>
      </c>
      <c r="AB55" s="257">
        <f>ROUND(AB54/H54,3)</f>
        <v>0.05</v>
      </c>
      <c r="AC55" s="230"/>
    </row>
    <row r="56" spans="2:29" ht="12.9" customHeight="1" x14ac:dyDescent="0.2">
      <c r="B56" s="72"/>
      <c r="C56" s="103"/>
      <c r="D56" s="81"/>
      <c r="E56" s="258"/>
      <c r="F56" s="259">
        <f>ROUND(F54/F54,3)</f>
        <v>1</v>
      </c>
      <c r="G56" s="260">
        <f>ROUND(G54/G54,3)</f>
        <v>1</v>
      </c>
      <c r="H56" s="261"/>
      <c r="I56" s="262">
        <f>ROUND(I54/F54,3)</f>
        <v>0.73</v>
      </c>
      <c r="J56" s="263">
        <f>ROUND(J54/G54,3)</f>
        <v>0.53100000000000003</v>
      </c>
      <c r="K56" s="264"/>
      <c r="L56" s="262">
        <f>ROUND(L54/F54,3)</f>
        <v>0.27</v>
      </c>
      <c r="M56" s="265">
        <f>ROUND(M54/G54,3)</f>
        <v>0.46899999999999997</v>
      </c>
      <c r="N56" s="266"/>
      <c r="O56" s="262">
        <f>ROUND(O54/F54,3)</f>
        <v>0.17899999999999999</v>
      </c>
      <c r="P56" s="267">
        <f>ROUND(P54/G54,3)</f>
        <v>0.38800000000000001</v>
      </c>
      <c r="Q56" s="268"/>
      <c r="R56" s="262">
        <f>ROUND(R54/F54,3)</f>
        <v>6.2E-2</v>
      </c>
      <c r="S56" s="262">
        <f>ROUND(S54/G54,3)</f>
        <v>7.3999999999999996E-2</v>
      </c>
      <c r="T56" s="268"/>
      <c r="U56" s="262">
        <f>ROUND(U54/F54,3)</f>
        <v>0.11700000000000001</v>
      </c>
      <c r="V56" s="269">
        <f>ROUND(V54/G54,3)</f>
        <v>0.314</v>
      </c>
      <c r="W56" s="266"/>
      <c r="X56" s="259">
        <f>ROUND(X54/F54,3)</f>
        <v>2.4E-2</v>
      </c>
      <c r="Y56" s="270">
        <f>ROUND(Y54/G54,3)</f>
        <v>0.02</v>
      </c>
      <c r="Z56" s="266"/>
      <c r="AA56" s="259">
        <f>ROUND(AA54/I54,3)</f>
        <v>9.1999999999999998E-2</v>
      </c>
      <c r="AB56" s="270">
        <f>ROUND(AB54/J54,3)</f>
        <v>0.115</v>
      </c>
      <c r="AC56" s="230"/>
    </row>
    <row r="57" spans="2:29" ht="12.9" customHeight="1" x14ac:dyDescent="0.2">
      <c r="B57" s="72"/>
      <c r="C57" s="104" t="s">
        <v>226</v>
      </c>
      <c r="D57" s="85">
        <f>D42+D45+D48+D51</f>
        <v>136</v>
      </c>
      <c r="E57" s="208">
        <f t="shared" ref="E57:AB57" si="3">E42+E45+E48+E51</f>
        <v>29868</v>
      </c>
      <c r="F57" s="208">
        <f t="shared" si="3"/>
        <v>16835</v>
      </c>
      <c r="G57" s="209">
        <f t="shared" si="3"/>
        <v>13033</v>
      </c>
      <c r="H57" s="303">
        <f t="shared" si="3"/>
        <v>20618</v>
      </c>
      <c r="I57" s="281">
        <f t="shared" si="3"/>
        <v>12832</v>
      </c>
      <c r="J57" s="285">
        <f t="shared" si="3"/>
        <v>7786</v>
      </c>
      <c r="K57" s="286">
        <f t="shared" si="3"/>
        <v>9250</v>
      </c>
      <c r="L57" s="281">
        <f t="shared" si="3"/>
        <v>4003</v>
      </c>
      <c r="M57" s="282">
        <f t="shared" si="3"/>
        <v>5247</v>
      </c>
      <c r="N57" s="287">
        <f t="shared" si="3"/>
        <v>5188</v>
      </c>
      <c r="O57" s="281">
        <f t="shared" si="3"/>
        <v>1630</v>
      </c>
      <c r="P57" s="288">
        <f t="shared" si="3"/>
        <v>3558</v>
      </c>
      <c r="Q57" s="281">
        <f t="shared" si="3"/>
        <v>1534</v>
      </c>
      <c r="R57" s="281">
        <f t="shared" si="3"/>
        <v>664</v>
      </c>
      <c r="S57" s="281">
        <f t="shared" si="3"/>
        <v>870</v>
      </c>
      <c r="T57" s="281">
        <f t="shared" si="3"/>
        <v>3654</v>
      </c>
      <c r="U57" s="281">
        <f t="shared" si="3"/>
        <v>966</v>
      </c>
      <c r="V57" s="289">
        <f t="shared" si="3"/>
        <v>2688</v>
      </c>
      <c r="W57" s="287">
        <f t="shared" si="3"/>
        <v>2466</v>
      </c>
      <c r="X57" s="283">
        <f t="shared" si="3"/>
        <v>1443</v>
      </c>
      <c r="Y57" s="290">
        <f t="shared" si="3"/>
        <v>1023</v>
      </c>
      <c r="Z57" s="287">
        <f t="shared" si="3"/>
        <v>1596</v>
      </c>
      <c r="AA57" s="283">
        <f t="shared" si="3"/>
        <v>930</v>
      </c>
      <c r="AB57" s="290">
        <f t="shared" si="3"/>
        <v>666</v>
      </c>
      <c r="AC57" s="230"/>
    </row>
    <row r="58" spans="2:29" ht="12.9" customHeight="1" x14ac:dyDescent="0.2">
      <c r="B58" s="72"/>
      <c r="C58" s="102" t="s">
        <v>228</v>
      </c>
      <c r="D58" s="53"/>
      <c r="E58" s="219"/>
      <c r="F58" s="220">
        <f>ROUND(F57/E57,3)</f>
        <v>0.56399999999999995</v>
      </c>
      <c r="G58" s="221">
        <f>ROUND(G57/E57,3)</f>
        <v>0.436</v>
      </c>
      <c r="H58" s="222">
        <f>ROUND(H57/E57,3)</f>
        <v>0.69</v>
      </c>
      <c r="I58" s="223">
        <f>ROUND(I57/E57,3)</f>
        <v>0.43</v>
      </c>
      <c r="J58" s="224">
        <f>ROUND(J57/E57,3)</f>
        <v>0.26100000000000001</v>
      </c>
      <c r="K58" s="255">
        <f>ROUND(K57/E57,3)</f>
        <v>0.31</v>
      </c>
      <c r="L58" s="223">
        <f>ROUND(L57/E57,3)</f>
        <v>0.13400000000000001</v>
      </c>
      <c r="M58" s="225">
        <f>ROUND(M57/E57,3)</f>
        <v>0.17599999999999999</v>
      </c>
      <c r="N58" s="226">
        <f>ROUND(N57/E57,3)</f>
        <v>0.17399999999999999</v>
      </c>
      <c r="O58" s="223">
        <f>ROUND(O57/E57,3)</f>
        <v>5.5E-2</v>
      </c>
      <c r="P58" s="256">
        <f>ROUND(P57/E57,3)</f>
        <v>0.11899999999999999</v>
      </c>
      <c r="Q58" s="223">
        <f>ROUND(Q57/E57,3)</f>
        <v>5.0999999999999997E-2</v>
      </c>
      <c r="R58" s="223">
        <f>ROUND(R57/E57,3)</f>
        <v>2.1999999999999999E-2</v>
      </c>
      <c r="S58" s="223">
        <f>ROUND(S57/E57,3)</f>
        <v>2.9000000000000001E-2</v>
      </c>
      <c r="T58" s="223">
        <f>ROUND(T57/E57,3)</f>
        <v>0.122</v>
      </c>
      <c r="U58" s="223">
        <f>ROUND(U57/E57,3)</f>
        <v>3.2000000000000001E-2</v>
      </c>
      <c r="V58" s="227">
        <f>ROUND(V57/E57,3)</f>
        <v>0.09</v>
      </c>
      <c r="W58" s="226">
        <f>ROUND(W57/E57,3)</f>
        <v>8.3000000000000004E-2</v>
      </c>
      <c r="X58" s="220">
        <f>ROUND(X57/E57,3)</f>
        <v>4.8000000000000001E-2</v>
      </c>
      <c r="Y58" s="257">
        <f>ROUND(Y57/E57,3)</f>
        <v>3.4000000000000002E-2</v>
      </c>
      <c r="Z58" s="226">
        <f>ROUND(Z57/H57,3)</f>
        <v>7.6999999999999999E-2</v>
      </c>
      <c r="AA58" s="220">
        <f>ROUND(AA57/H57,3)</f>
        <v>4.4999999999999998E-2</v>
      </c>
      <c r="AB58" s="257">
        <f>ROUND(AB57/H57,3)</f>
        <v>3.2000000000000001E-2</v>
      </c>
      <c r="AC58" s="230"/>
    </row>
    <row r="59" spans="2:29" ht="12.9" customHeight="1" thickBot="1" x14ac:dyDescent="0.25">
      <c r="B59" s="105"/>
      <c r="C59" s="103"/>
      <c r="D59" s="106"/>
      <c r="E59" s="304"/>
      <c r="F59" s="305">
        <f>ROUND(F57/F57,3)</f>
        <v>1</v>
      </c>
      <c r="G59" s="306">
        <f>ROUND(G57/G57,3)</f>
        <v>1</v>
      </c>
      <c r="H59" s="307"/>
      <c r="I59" s="308">
        <f>ROUND(I57/F57,3)</f>
        <v>0.76200000000000001</v>
      </c>
      <c r="J59" s="309">
        <f>ROUND(J57/G57,3)</f>
        <v>0.59699999999999998</v>
      </c>
      <c r="K59" s="310"/>
      <c r="L59" s="308">
        <f>ROUND(L57/F57,3)</f>
        <v>0.23799999999999999</v>
      </c>
      <c r="M59" s="311">
        <f>ROUND(M57/G57,3)</f>
        <v>0.40300000000000002</v>
      </c>
      <c r="N59" s="312"/>
      <c r="O59" s="308">
        <f>ROUND(O57/F57,3)</f>
        <v>9.7000000000000003E-2</v>
      </c>
      <c r="P59" s="313">
        <f>ROUND(P57/G57,3)</f>
        <v>0.27300000000000002</v>
      </c>
      <c r="Q59" s="314"/>
      <c r="R59" s="308">
        <f>ROUND(R57/F57,3)</f>
        <v>3.9E-2</v>
      </c>
      <c r="S59" s="308">
        <f>ROUND(S57/G57,3)</f>
        <v>6.7000000000000004E-2</v>
      </c>
      <c r="T59" s="314"/>
      <c r="U59" s="308">
        <f>ROUND(U57/F57,3)</f>
        <v>5.7000000000000002E-2</v>
      </c>
      <c r="V59" s="315">
        <f>ROUND(V57/G57,3)</f>
        <v>0.20599999999999999</v>
      </c>
      <c r="W59" s="312"/>
      <c r="X59" s="305">
        <f>ROUND(X57/F57,3)</f>
        <v>8.5999999999999993E-2</v>
      </c>
      <c r="Y59" s="316">
        <f>ROUND(Y57/G57,3)</f>
        <v>7.8E-2</v>
      </c>
      <c r="Z59" s="312"/>
      <c r="AA59" s="305">
        <f>ROUND(AA57/I57,3)</f>
        <v>7.1999999999999995E-2</v>
      </c>
      <c r="AB59" s="316">
        <f>ROUND(AB57/J57,3)</f>
        <v>8.5999999999999993E-2</v>
      </c>
      <c r="AC59" s="230"/>
    </row>
    <row r="60" spans="2:29" ht="15" customHeight="1" x14ac:dyDescent="0.2">
      <c r="E60" s="317"/>
      <c r="F60" s="317"/>
      <c r="G60" s="317"/>
      <c r="H60" s="318"/>
      <c r="I60" s="318"/>
      <c r="J60" s="318"/>
      <c r="K60" s="318"/>
      <c r="L60" s="318"/>
      <c r="M60" s="318"/>
      <c r="N60" s="318"/>
      <c r="O60" s="318"/>
      <c r="P60" s="318"/>
      <c r="Q60" s="318"/>
      <c r="R60" s="318"/>
      <c r="S60" s="318"/>
      <c r="T60" s="318"/>
      <c r="U60" s="318"/>
      <c r="V60" s="318"/>
      <c r="W60" s="318"/>
      <c r="X60" s="317"/>
      <c r="Y60" s="317"/>
      <c r="Z60" s="318"/>
      <c r="AA60" s="317"/>
      <c r="AB60" s="317"/>
      <c r="AC60" s="317"/>
    </row>
    <row r="61" spans="2:29" x14ac:dyDescent="0.2">
      <c r="B61" s="12" t="s">
        <v>252</v>
      </c>
      <c r="D61" s="112">
        <f>D36+D39+D42+D45+D48+D51</f>
        <v>401</v>
      </c>
      <c r="E61" s="112">
        <f>E36+E39+E42+E45+E48+E51</f>
        <v>33653</v>
      </c>
      <c r="F61" s="112">
        <f t="shared" ref="F61:AB61" si="4">F36+F39+F42+F45+F48+F51</f>
        <v>18684</v>
      </c>
      <c r="G61" s="112">
        <f t="shared" si="4"/>
        <v>14969</v>
      </c>
      <c r="H61" s="112">
        <f t="shared" si="4"/>
        <v>23002</v>
      </c>
      <c r="I61" s="112">
        <f t="shared" si="4"/>
        <v>14236</v>
      </c>
      <c r="J61" s="112">
        <f t="shared" si="4"/>
        <v>8766</v>
      </c>
      <c r="K61" s="112">
        <f t="shared" si="4"/>
        <v>10651</v>
      </c>
      <c r="L61" s="112">
        <f t="shared" si="4"/>
        <v>4448</v>
      </c>
      <c r="M61" s="112">
        <f t="shared" si="4"/>
        <v>6203</v>
      </c>
      <c r="N61" s="112">
        <f t="shared" si="4"/>
        <v>6263</v>
      </c>
      <c r="O61" s="112">
        <f t="shared" si="4"/>
        <v>1945</v>
      </c>
      <c r="P61" s="112">
        <f t="shared" si="4"/>
        <v>4318</v>
      </c>
      <c r="Q61" s="112">
        <f t="shared" si="4"/>
        <v>1787</v>
      </c>
      <c r="R61" s="112">
        <f t="shared" si="4"/>
        <v>770</v>
      </c>
      <c r="S61" s="112">
        <f t="shared" si="4"/>
        <v>1017</v>
      </c>
      <c r="T61" s="112">
        <f t="shared" si="4"/>
        <v>4476</v>
      </c>
      <c r="U61" s="112">
        <f t="shared" si="4"/>
        <v>1175</v>
      </c>
      <c r="V61" s="112">
        <f t="shared" si="4"/>
        <v>3301</v>
      </c>
      <c r="W61" s="112">
        <f>W36+W39+W42+W45+W48+W51</f>
        <v>2504</v>
      </c>
      <c r="X61" s="112">
        <f t="shared" si="4"/>
        <v>1447</v>
      </c>
      <c r="Y61" s="112">
        <f>Y36+Y39+Y42+Y45+Y48+Y51</f>
        <v>1057</v>
      </c>
      <c r="Z61" s="112">
        <f t="shared" si="4"/>
        <v>1884</v>
      </c>
      <c r="AA61" s="112">
        <f t="shared" si="4"/>
        <v>1056</v>
      </c>
      <c r="AB61" s="112">
        <f t="shared" si="4"/>
        <v>828</v>
      </c>
    </row>
    <row r="62" spans="2:29" s="65" customFormat="1" x14ac:dyDescent="0.2">
      <c r="B62" s="65" t="s">
        <v>253</v>
      </c>
      <c r="D62" s="319"/>
      <c r="E62" s="319"/>
      <c r="F62" s="319">
        <f>F61/E61</f>
        <v>0.55519567349121923</v>
      </c>
      <c r="G62" s="319">
        <f>G61/E61</f>
        <v>0.44480432650878077</v>
      </c>
      <c r="H62" s="319">
        <f>H61/E61</f>
        <v>0.68350518527322968</v>
      </c>
      <c r="I62" s="319">
        <f>I61/E61</f>
        <v>0.4230232074406442</v>
      </c>
      <c r="J62" s="319">
        <f>J61/E61</f>
        <v>0.26048197783258553</v>
      </c>
      <c r="K62" s="319">
        <f>K61/E61</f>
        <v>0.31649481472677027</v>
      </c>
      <c r="L62" s="319">
        <f>L61/E61</f>
        <v>0.13217246605057498</v>
      </c>
      <c r="M62" s="319">
        <f>M61/E61</f>
        <v>0.18432234867619529</v>
      </c>
      <c r="N62" s="319">
        <f>N61/E61</f>
        <v>0.18610525064630196</v>
      </c>
      <c r="O62" s="319">
        <f>O61/E61</f>
        <v>5.7795738864291443E-2</v>
      </c>
      <c r="P62" s="319">
        <f>P61/E61</f>
        <v>0.12830951178201053</v>
      </c>
      <c r="Q62" s="319">
        <f>Q61/E61</f>
        <v>5.3100763676343865E-2</v>
      </c>
      <c r="R62" s="319">
        <f>R61/E61</f>
        <v>2.2880575283035689E-2</v>
      </c>
      <c r="S62" s="319">
        <f>S61/E61</f>
        <v>3.0220188393308176E-2</v>
      </c>
      <c r="T62" s="319">
        <f>T61/E61</f>
        <v>0.13300448696995809</v>
      </c>
      <c r="U62" s="319">
        <f>U61/E61</f>
        <v>3.4915163581255758E-2</v>
      </c>
      <c r="V62" s="319">
        <f>V61/E61</f>
        <v>9.808932338870234E-2</v>
      </c>
      <c r="W62" s="319">
        <f>W61/E61</f>
        <v>7.4406442219118657E-2</v>
      </c>
      <c r="X62" s="319">
        <f>X61/E61</f>
        <v>4.2997652512406025E-2</v>
      </c>
      <c r="Y62" s="319">
        <f>Y61/E61</f>
        <v>3.1408789706712625E-2</v>
      </c>
      <c r="Z62" s="319">
        <f>Z61/E61</f>
        <v>5.5983121861349655E-2</v>
      </c>
      <c r="AA62" s="319">
        <f>AA61/E61</f>
        <v>3.1379074673877516E-2</v>
      </c>
      <c r="AB62" s="319">
        <f>AB61/E61</f>
        <v>2.4604047187472142E-2</v>
      </c>
    </row>
    <row r="63" spans="2:29" s="65" customFormat="1" x14ac:dyDescent="0.2">
      <c r="B63" s="65" t="s">
        <v>254</v>
      </c>
      <c r="E63" s="319"/>
      <c r="F63" s="65">
        <f>ROUND(F61/F61,3)</f>
        <v>1</v>
      </c>
      <c r="G63" s="65">
        <f>ROUND(G61/G61,3)</f>
        <v>1</v>
      </c>
      <c r="H63" s="320"/>
      <c r="I63" s="320">
        <f>ROUND(I61/F61,3)</f>
        <v>0.76200000000000001</v>
      </c>
      <c r="J63" s="320">
        <f>ROUND(J61/G61,3)</f>
        <v>0.58599999999999997</v>
      </c>
      <c r="K63" s="320"/>
      <c r="L63" s="320">
        <f>ROUND(L61/F61,3)</f>
        <v>0.23799999999999999</v>
      </c>
      <c r="M63" s="320">
        <f>ROUND(M61/G61,3)</f>
        <v>0.41399999999999998</v>
      </c>
      <c r="N63" s="321"/>
      <c r="O63" s="320">
        <f>ROUND(O61/F61,3)</f>
        <v>0.104</v>
      </c>
      <c r="P63" s="320">
        <f>ROUND(P61/G61,3)</f>
        <v>0.28799999999999998</v>
      </c>
      <c r="Q63" s="320"/>
      <c r="R63" s="321">
        <f>ROUND(R61/F61,3)</f>
        <v>4.1000000000000002E-2</v>
      </c>
      <c r="S63" s="321">
        <f>ROUND(S61/G61,3)</f>
        <v>6.8000000000000005E-2</v>
      </c>
      <c r="T63" s="321"/>
      <c r="U63" s="320">
        <f>ROUND(U61/F61,3)</f>
        <v>6.3E-2</v>
      </c>
      <c r="V63" s="320">
        <f>ROUND(V61/G61,3)</f>
        <v>0.221</v>
      </c>
      <c r="W63" s="321"/>
      <c r="X63" s="65">
        <f>ROUND(X61/F61,3)</f>
        <v>7.6999999999999999E-2</v>
      </c>
      <c r="Y63" s="65">
        <f>ROUND(Y61/G61,3)</f>
        <v>7.0999999999999994E-2</v>
      </c>
      <c r="Z63" s="321"/>
      <c r="AA63" s="65">
        <f>ROUND(AA61/F61,3)</f>
        <v>5.7000000000000002E-2</v>
      </c>
      <c r="AB63" s="65">
        <f>ROUND(AB61/G61,3)</f>
        <v>5.5E-2</v>
      </c>
    </row>
    <row r="64" spans="2:29" s="65" customFormat="1" x14ac:dyDescent="0.2">
      <c r="E64" s="319"/>
      <c r="H64" s="320"/>
      <c r="I64" s="320"/>
      <c r="J64" s="320"/>
      <c r="K64" s="320"/>
      <c r="L64" s="320"/>
      <c r="M64" s="320"/>
      <c r="N64" s="321"/>
      <c r="O64" s="320"/>
      <c r="P64" s="320"/>
      <c r="Q64" s="320"/>
      <c r="R64" s="321"/>
      <c r="S64" s="321"/>
      <c r="T64" s="321"/>
      <c r="U64" s="320"/>
      <c r="V64" s="320"/>
      <c r="W64" s="321"/>
      <c r="Z64" s="321"/>
    </row>
    <row r="65" spans="2:28" s="65" customFormat="1" x14ac:dyDescent="0.2">
      <c r="B65" s="65" t="s">
        <v>233</v>
      </c>
      <c r="D65" s="322">
        <f>D54+D51+D36</f>
        <v>401</v>
      </c>
      <c r="E65" s="322">
        <f t="shared" ref="E65:AB65" si="5">E54+E51+E36</f>
        <v>33653</v>
      </c>
      <c r="F65" s="322">
        <f t="shared" si="5"/>
        <v>18684</v>
      </c>
      <c r="G65" s="322">
        <f t="shared" si="5"/>
        <v>14969</v>
      </c>
      <c r="H65" s="322">
        <f t="shared" si="5"/>
        <v>23002</v>
      </c>
      <c r="I65" s="322">
        <f t="shared" si="5"/>
        <v>14236</v>
      </c>
      <c r="J65" s="322">
        <f t="shared" si="5"/>
        <v>8766</v>
      </c>
      <c r="K65" s="322">
        <f t="shared" si="5"/>
        <v>10651</v>
      </c>
      <c r="L65" s="322">
        <f t="shared" si="5"/>
        <v>4448</v>
      </c>
      <c r="M65" s="322">
        <f t="shared" si="5"/>
        <v>6203</v>
      </c>
      <c r="N65" s="322">
        <f t="shared" si="5"/>
        <v>6263</v>
      </c>
      <c r="O65" s="322">
        <f t="shared" si="5"/>
        <v>1945</v>
      </c>
      <c r="P65" s="322">
        <f t="shared" si="5"/>
        <v>4318</v>
      </c>
      <c r="Q65" s="322">
        <f t="shared" si="5"/>
        <v>1787</v>
      </c>
      <c r="R65" s="322">
        <f t="shared" si="5"/>
        <v>770</v>
      </c>
      <c r="S65" s="322">
        <f t="shared" si="5"/>
        <v>1017</v>
      </c>
      <c r="T65" s="322">
        <f t="shared" si="5"/>
        <v>4476</v>
      </c>
      <c r="U65" s="322">
        <f t="shared" si="5"/>
        <v>1175</v>
      </c>
      <c r="V65" s="322">
        <f t="shared" si="5"/>
        <v>3301</v>
      </c>
      <c r="W65" s="322">
        <f t="shared" si="5"/>
        <v>2504</v>
      </c>
      <c r="X65" s="322">
        <f t="shared" si="5"/>
        <v>1447</v>
      </c>
      <c r="Y65" s="322">
        <f>Y54+Y51+Y36</f>
        <v>1057</v>
      </c>
      <c r="Z65" s="322">
        <f t="shared" si="5"/>
        <v>1884</v>
      </c>
      <c r="AA65" s="322">
        <f t="shared" si="5"/>
        <v>1056</v>
      </c>
      <c r="AB65" s="322">
        <f t="shared" si="5"/>
        <v>828</v>
      </c>
    </row>
    <row r="66" spans="2:28" s="65" customFormat="1" x14ac:dyDescent="0.2">
      <c r="D66" s="322">
        <f>D57+D39+D36</f>
        <v>401</v>
      </c>
      <c r="E66" s="322">
        <f t="shared" ref="E66:AB66" si="6">E57+E39+E36</f>
        <v>33653</v>
      </c>
      <c r="F66" s="322">
        <f t="shared" si="6"/>
        <v>18684</v>
      </c>
      <c r="G66" s="322">
        <f t="shared" si="6"/>
        <v>14969</v>
      </c>
      <c r="H66" s="322">
        <f t="shared" si="6"/>
        <v>23002</v>
      </c>
      <c r="I66" s="322">
        <f t="shared" si="6"/>
        <v>14236</v>
      </c>
      <c r="J66" s="322">
        <f t="shared" si="6"/>
        <v>8766</v>
      </c>
      <c r="K66" s="322">
        <f t="shared" si="6"/>
        <v>10651</v>
      </c>
      <c r="L66" s="322">
        <f t="shared" si="6"/>
        <v>4448</v>
      </c>
      <c r="M66" s="322">
        <f t="shared" si="6"/>
        <v>6203</v>
      </c>
      <c r="N66" s="322">
        <f t="shared" si="6"/>
        <v>6263</v>
      </c>
      <c r="O66" s="322">
        <f t="shared" si="6"/>
        <v>1945</v>
      </c>
      <c r="P66" s="322">
        <f t="shared" si="6"/>
        <v>4318</v>
      </c>
      <c r="Q66" s="322">
        <f t="shared" si="6"/>
        <v>1787</v>
      </c>
      <c r="R66" s="322">
        <f t="shared" si="6"/>
        <v>770</v>
      </c>
      <c r="S66" s="322">
        <f t="shared" si="6"/>
        <v>1017</v>
      </c>
      <c r="T66" s="322">
        <f t="shared" si="6"/>
        <v>4476</v>
      </c>
      <c r="U66" s="322">
        <f t="shared" si="6"/>
        <v>1175</v>
      </c>
      <c r="V66" s="322">
        <f t="shared" si="6"/>
        <v>3301</v>
      </c>
      <c r="W66" s="322">
        <f t="shared" si="6"/>
        <v>2504</v>
      </c>
      <c r="X66" s="322">
        <f t="shared" si="6"/>
        <v>1447</v>
      </c>
      <c r="Y66" s="322">
        <f>Y57+Y39+Y36</f>
        <v>1057</v>
      </c>
      <c r="Z66" s="322">
        <f t="shared" si="6"/>
        <v>1884</v>
      </c>
      <c r="AA66" s="322">
        <f t="shared" si="6"/>
        <v>1056</v>
      </c>
      <c r="AB66" s="322">
        <f t="shared" si="6"/>
        <v>828</v>
      </c>
    </row>
    <row r="68" spans="2:28" s="323" customFormat="1" x14ac:dyDescent="0.2">
      <c r="B68" s="116" t="s">
        <v>234</v>
      </c>
      <c r="C68" s="116"/>
      <c r="D68" s="116">
        <f>D15-D61</f>
        <v>0</v>
      </c>
      <c r="E68" s="116">
        <f>E15-E61</f>
        <v>0</v>
      </c>
      <c r="F68" s="116">
        <f>F15-F61</f>
        <v>0</v>
      </c>
      <c r="G68" s="116">
        <f t="shared" ref="F68:AC70" si="7">G15-G61</f>
        <v>0</v>
      </c>
      <c r="H68" s="116">
        <f t="shared" si="7"/>
        <v>0</v>
      </c>
      <c r="I68" s="116">
        <f t="shared" si="7"/>
        <v>0</v>
      </c>
      <c r="J68" s="116">
        <f t="shared" si="7"/>
        <v>0</v>
      </c>
      <c r="K68" s="116">
        <f t="shared" si="7"/>
        <v>0</v>
      </c>
      <c r="L68" s="116">
        <f t="shared" si="7"/>
        <v>0</v>
      </c>
      <c r="M68" s="116">
        <f t="shared" si="7"/>
        <v>0</v>
      </c>
      <c r="N68" s="116">
        <f t="shared" si="7"/>
        <v>0</v>
      </c>
      <c r="O68" s="116">
        <f t="shared" si="7"/>
        <v>0</v>
      </c>
      <c r="P68" s="116">
        <f t="shared" si="7"/>
        <v>0</v>
      </c>
      <c r="Q68" s="116">
        <f>Q15-Q61</f>
        <v>0</v>
      </c>
      <c r="R68" s="116">
        <f t="shared" si="7"/>
        <v>0</v>
      </c>
      <c r="S68" s="116">
        <f t="shared" si="7"/>
        <v>0</v>
      </c>
      <c r="T68" s="116">
        <f t="shared" si="7"/>
        <v>0</v>
      </c>
      <c r="U68" s="116">
        <f t="shared" si="7"/>
        <v>0</v>
      </c>
      <c r="V68" s="116">
        <f t="shared" si="7"/>
        <v>0</v>
      </c>
      <c r="W68" s="116">
        <f t="shared" si="7"/>
        <v>0</v>
      </c>
      <c r="X68" s="116">
        <f t="shared" si="7"/>
        <v>0</v>
      </c>
      <c r="Y68" s="116">
        <f>Y15-Y61</f>
        <v>0</v>
      </c>
      <c r="Z68" s="116">
        <f>Z15-Z61</f>
        <v>0</v>
      </c>
      <c r="AA68" s="116">
        <f t="shared" si="7"/>
        <v>0</v>
      </c>
      <c r="AB68" s="116">
        <f t="shared" si="7"/>
        <v>0</v>
      </c>
    </row>
    <row r="69" spans="2:28" s="323" customFormat="1" x14ac:dyDescent="0.2">
      <c r="B69" s="116"/>
      <c r="C69" s="116"/>
      <c r="D69" s="116"/>
      <c r="E69" s="117"/>
      <c r="F69" s="116">
        <f t="shared" si="7"/>
        <v>-1.9567349121918376E-4</v>
      </c>
      <c r="G69" s="116">
        <f t="shared" si="7"/>
        <v>1.9567349121923927E-4</v>
      </c>
      <c r="H69" s="116">
        <f t="shared" si="7"/>
        <v>4.9481472677037619E-4</v>
      </c>
      <c r="I69" s="116">
        <f t="shared" si="7"/>
        <v>-2.3207440644212873E-5</v>
      </c>
      <c r="J69" s="116">
        <f>J16-J62</f>
        <v>-4.8197783258552285E-4</v>
      </c>
      <c r="K69" s="116">
        <f t="shared" si="7"/>
        <v>-4.9481472677026517E-4</v>
      </c>
      <c r="L69" s="116">
        <f t="shared" si="7"/>
        <v>-1.7246605057497089E-4</v>
      </c>
      <c r="M69" s="116">
        <f t="shared" si="7"/>
        <v>-3.2234867619529428E-4</v>
      </c>
      <c r="N69" s="116">
        <f t="shared" si="7"/>
        <v>-1.0525064630195757E-4</v>
      </c>
      <c r="O69" s="116">
        <f t="shared" si="7"/>
        <v>2.0426113570855969E-4</v>
      </c>
      <c r="P69" s="116">
        <f t="shared" si="7"/>
        <v>-3.0951178201052421E-4</v>
      </c>
      <c r="Q69" s="116">
        <f>Q16-Q62</f>
        <v>-1.0076367634386657E-4</v>
      </c>
      <c r="R69" s="116">
        <f t="shared" si="7"/>
        <v>1.1942471696431076E-4</v>
      </c>
      <c r="S69" s="116">
        <f t="shared" si="7"/>
        <v>-2.2018839330817733E-4</v>
      </c>
      <c r="T69" s="116">
        <f t="shared" si="7"/>
        <v>-4.4869699580840638E-6</v>
      </c>
      <c r="U69" s="116">
        <f t="shared" si="7"/>
        <v>8.4836418744245468E-5</v>
      </c>
      <c r="V69" s="116">
        <f t="shared" si="7"/>
        <v>-8.932338870233647E-5</v>
      </c>
      <c r="W69" s="116">
        <f t="shared" si="7"/>
        <v>-4.0644221911866063E-4</v>
      </c>
      <c r="X69" s="116">
        <f t="shared" si="7"/>
        <v>2.3474875939719086E-6</v>
      </c>
      <c r="Y69" s="116">
        <f t="shared" si="7"/>
        <v>-4.087897067126256E-4</v>
      </c>
      <c r="Z69" s="116">
        <f t="shared" si="7"/>
        <v>1.6878138650346097E-5</v>
      </c>
      <c r="AA69" s="116">
        <f t="shared" si="7"/>
        <v>-3.7907467387751637E-4</v>
      </c>
      <c r="AB69" s="116">
        <f>AB16-AB62</f>
        <v>3.9595281252785899E-4</v>
      </c>
    </row>
    <row r="70" spans="2:28" s="323" customFormat="1" x14ac:dyDescent="0.2">
      <c r="B70" s="116"/>
      <c r="C70" s="116"/>
      <c r="D70" s="116"/>
      <c r="E70" s="117"/>
      <c r="F70" s="116">
        <f>F17-F63</f>
        <v>0</v>
      </c>
      <c r="G70" s="116">
        <f t="shared" si="7"/>
        <v>0</v>
      </c>
      <c r="H70" s="117"/>
      <c r="I70" s="116">
        <f t="shared" si="7"/>
        <v>0</v>
      </c>
      <c r="J70" s="116">
        <f t="shared" si="7"/>
        <v>0</v>
      </c>
      <c r="K70" s="117"/>
      <c r="L70" s="116">
        <f t="shared" si="7"/>
        <v>0</v>
      </c>
      <c r="M70" s="116">
        <f t="shared" si="7"/>
        <v>0</v>
      </c>
      <c r="N70" s="117"/>
      <c r="O70" s="116">
        <f t="shared" si="7"/>
        <v>0</v>
      </c>
      <c r="P70" s="116">
        <f t="shared" si="7"/>
        <v>0</v>
      </c>
      <c r="Q70" s="117"/>
      <c r="R70" s="116">
        <f t="shared" si="7"/>
        <v>0</v>
      </c>
      <c r="S70" s="116">
        <f t="shared" si="7"/>
        <v>0</v>
      </c>
      <c r="T70" s="117"/>
      <c r="U70" s="116">
        <f t="shared" si="7"/>
        <v>0</v>
      </c>
      <c r="V70" s="116">
        <f t="shared" si="7"/>
        <v>0</v>
      </c>
      <c r="W70" s="117"/>
      <c r="X70" s="116">
        <f t="shared" si="7"/>
        <v>0</v>
      </c>
      <c r="Y70" s="116">
        <f t="shared" si="7"/>
        <v>0</v>
      </c>
      <c r="Z70" s="117"/>
      <c r="AA70" s="116">
        <f>AA17-AA63</f>
        <v>0</v>
      </c>
      <c r="AB70" s="116">
        <f t="shared" si="7"/>
        <v>0</v>
      </c>
    </row>
    <row r="71" spans="2:28" x14ac:dyDescent="0.2">
      <c r="B71" s="116"/>
      <c r="C71" s="116"/>
      <c r="D71" s="116"/>
      <c r="E71" s="117"/>
      <c r="F71" s="116"/>
      <c r="G71" s="116"/>
      <c r="H71" s="324"/>
      <c r="I71" s="324"/>
      <c r="J71" s="324"/>
      <c r="K71" s="324"/>
      <c r="L71" s="324"/>
      <c r="M71" s="324"/>
      <c r="N71" s="325"/>
      <c r="O71" s="324"/>
      <c r="P71" s="324"/>
      <c r="Q71" s="324"/>
      <c r="R71" s="325"/>
      <c r="S71" s="325"/>
      <c r="T71" s="325"/>
      <c r="U71" s="324"/>
      <c r="V71" s="324"/>
      <c r="W71" s="325"/>
      <c r="X71" s="116"/>
      <c r="Y71" s="116"/>
      <c r="Z71" s="325"/>
      <c r="AA71" s="116"/>
      <c r="AB71" s="116"/>
    </row>
    <row r="72" spans="2:28" x14ac:dyDescent="0.2">
      <c r="B72" s="116"/>
      <c r="C72" s="116"/>
      <c r="D72" s="116">
        <f>D65-D61</f>
        <v>0</v>
      </c>
      <c r="E72" s="116">
        <f t="shared" ref="E72:AB72" si="8">E65-E61</f>
        <v>0</v>
      </c>
      <c r="F72" s="116">
        <f t="shared" si="8"/>
        <v>0</v>
      </c>
      <c r="G72" s="116">
        <f t="shared" si="8"/>
        <v>0</v>
      </c>
      <c r="H72" s="116">
        <f t="shared" si="8"/>
        <v>0</v>
      </c>
      <c r="I72" s="116">
        <f t="shared" si="8"/>
        <v>0</v>
      </c>
      <c r="J72" s="116">
        <f t="shared" si="8"/>
        <v>0</v>
      </c>
      <c r="K72" s="116">
        <f t="shared" si="8"/>
        <v>0</v>
      </c>
      <c r="L72" s="116">
        <f t="shared" si="8"/>
        <v>0</v>
      </c>
      <c r="M72" s="116">
        <f t="shared" si="8"/>
        <v>0</v>
      </c>
      <c r="N72" s="116">
        <f t="shared" si="8"/>
        <v>0</v>
      </c>
      <c r="O72" s="116">
        <f t="shared" si="8"/>
        <v>0</v>
      </c>
      <c r="P72" s="116">
        <f t="shared" si="8"/>
        <v>0</v>
      </c>
      <c r="Q72" s="116">
        <f t="shared" si="8"/>
        <v>0</v>
      </c>
      <c r="R72" s="116">
        <f t="shared" si="8"/>
        <v>0</v>
      </c>
      <c r="S72" s="116">
        <f t="shared" si="8"/>
        <v>0</v>
      </c>
      <c r="T72" s="116">
        <f t="shared" si="8"/>
        <v>0</v>
      </c>
      <c r="U72" s="116">
        <f t="shared" si="8"/>
        <v>0</v>
      </c>
      <c r="V72" s="116">
        <f t="shared" si="8"/>
        <v>0</v>
      </c>
      <c r="W72" s="116">
        <f t="shared" si="8"/>
        <v>0</v>
      </c>
      <c r="X72" s="116">
        <f t="shared" si="8"/>
        <v>0</v>
      </c>
      <c r="Y72" s="116">
        <f t="shared" si="8"/>
        <v>0</v>
      </c>
      <c r="Z72" s="116">
        <f t="shared" si="8"/>
        <v>0</v>
      </c>
      <c r="AA72" s="116">
        <f t="shared" si="8"/>
        <v>0</v>
      </c>
      <c r="AB72" s="116">
        <f t="shared" si="8"/>
        <v>0</v>
      </c>
    </row>
    <row r="73" spans="2:28" x14ac:dyDescent="0.2">
      <c r="B73" s="116"/>
      <c r="C73" s="116"/>
      <c r="D73" s="116">
        <f>D66-D61</f>
        <v>0</v>
      </c>
      <c r="E73" s="116">
        <f t="shared" ref="E73:AB73" si="9">E66-E61</f>
        <v>0</v>
      </c>
      <c r="F73" s="116">
        <f t="shared" si="9"/>
        <v>0</v>
      </c>
      <c r="G73" s="116">
        <f t="shared" si="9"/>
        <v>0</v>
      </c>
      <c r="H73" s="116">
        <f t="shared" si="9"/>
        <v>0</v>
      </c>
      <c r="I73" s="116">
        <f t="shared" si="9"/>
        <v>0</v>
      </c>
      <c r="J73" s="116">
        <f t="shared" si="9"/>
        <v>0</v>
      </c>
      <c r="K73" s="116">
        <f t="shared" si="9"/>
        <v>0</v>
      </c>
      <c r="L73" s="116">
        <f t="shared" si="9"/>
        <v>0</v>
      </c>
      <c r="M73" s="116">
        <f t="shared" si="9"/>
        <v>0</v>
      </c>
      <c r="N73" s="116">
        <f t="shared" si="9"/>
        <v>0</v>
      </c>
      <c r="O73" s="116">
        <f t="shared" si="9"/>
        <v>0</v>
      </c>
      <c r="P73" s="116">
        <f t="shared" si="9"/>
        <v>0</v>
      </c>
      <c r="Q73" s="116">
        <f t="shared" si="9"/>
        <v>0</v>
      </c>
      <c r="R73" s="116">
        <f t="shared" si="9"/>
        <v>0</v>
      </c>
      <c r="S73" s="116">
        <f t="shared" si="9"/>
        <v>0</v>
      </c>
      <c r="T73" s="116">
        <f t="shared" si="9"/>
        <v>0</v>
      </c>
      <c r="U73" s="116">
        <f t="shared" si="9"/>
        <v>0</v>
      </c>
      <c r="V73" s="116">
        <f t="shared" si="9"/>
        <v>0</v>
      </c>
      <c r="W73" s="116">
        <f t="shared" si="9"/>
        <v>0</v>
      </c>
      <c r="X73" s="116">
        <f t="shared" si="9"/>
        <v>0</v>
      </c>
      <c r="Y73" s="116">
        <f t="shared" si="9"/>
        <v>0</v>
      </c>
      <c r="Z73" s="116">
        <f t="shared" si="9"/>
        <v>0</v>
      </c>
      <c r="AA73" s="116">
        <f t="shared" si="9"/>
        <v>0</v>
      </c>
      <c r="AB73" s="116">
        <f t="shared" si="9"/>
        <v>0</v>
      </c>
    </row>
    <row r="335" spans="32:60" ht="20.399999999999999" x14ac:dyDescent="0.2">
      <c r="AF335" s="12" ph="1"/>
      <c r="AI335" s="12" ph="1"/>
      <c r="AO335" s="12" ph="1"/>
      <c r="AR335" s="12" ph="1"/>
      <c r="AV335" s="12" ph="1"/>
      <c r="AY335" s="12" ph="1"/>
      <c r="BA335" s="12" ph="1"/>
      <c r="BD335" s="12" ph="1"/>
      <c r="BE335" s="12" ph="1"/>
      <c r="BH335" s="12" ph="1"/>
    </row>
    <row r="346" spans="32:60" ht="20.399999999999999" x14ac:dyDescent="0.2">
      <c r="AF346" s="12" ph="1"/>
      <c r="AI346" s="12" ph="1"/>
      <c r="AO346" s="12" ph="1"/>
      <c r="AR346" s="12" ph="1"/>
      <c r="AV346" s="12" ph="1"/>
      <c r="AY346" s="12" ph="1"/>
      <c r="BA346" s="12" ph="1"/>
      <c r="BD346" s="12" ph="1"/>
      <c r="BE346" s="12" ph="1"/>
      <c r="BH346" s="12" ph="1"/>
    </row>
    <row r="360" spans="32:60" ht="20.399999999999999" x14ac:dyDescent="0.2">
      <c r="AF360" s="12" ph="1"/>
      <c r="AI360" s="12" ph="1"/>
      <c r="AO360" s="12" ph="1"/>
      <c r="AR360" s="12" ph="1"/>
      <c r="AV360" s="12" ph="1"/>
      <c r="AY360" s="12" ph="1"/>
      <c r="BA360" s="12" ph="1"/>
      <c r="BD360" s="12" ph="1"/>
      <c r="BE360" s="12" ph="1"/>
      <c r="BH360" s="12" ph="1"/>
    </row>
    <row r="399" spans="32:60" ht="20.399999999999999" x14ac:dyDescent="0.2">
      <c r="AF399" s="12" ph="1"/>
      <c r="AI399" s="12" ph="1"/>
      <c r="AO399" s="12" ph="1"/>
      <c r="AR399" s="12" ph="1"/>
      <c r="AV399" s="12" ph="1"/>
      <c r="AY399" s="12" ph="1"/>
      <c r="BA399" s="12" ph="1"/>
      <c r="BD399" s="12" ph="1"/>
      <c r="BE399" s="12" ph="1"/>
      <c r="BH399" s="12" ph="1"/>
    </row>
    <row r="410" spans="32:60" ht="20.399999999999999" x14ac:dyDescent="0.2">
      <c r="AF410" s="12" ph="1"/>
      <c r="AI410" s="12" ph="1"/>
      <c r="AO410" s="12" ph="1"/>
      <c r="AR410" s="12" ph="1"/>
      <c r="AV410" s="12" ph="1"/>
      <c r="AY410" s="12" ph="1"/>
      <c r="BA410" s="12" ph="1"/>
      <c r="BD410" s="12" ph="1"/>
      <c r="BE410" s="12" ph="1"/>
      <c r="BH410" s="12" ph="1"/>
    </row>
    <row r="424" spans="32:60" ht="20.399999999999999" x14ac:dyDescent="0.2">
      <c r="AF424" s="12" ph="1"/>
      <c r="AI424" s="12" ph="1"/>
      <c r="AO424" s="12" ph="1"/>
      <c r="AR424" s="12" ph="1"/>
      <c r="AV424" s="12" ph="1"/>
      <c r="AY424" s="12" ph="1"/>
      <c r="BA424" s="12" ph="1"/>
      <c r="BD424" s="12" ph="1"/>
      <c r="BE424" s="12" ph="1"/>
      <c r="BH424" s="12" ph="1"/>
    </row>
    <row r="425" spans="32:60" ht="20.399999999999999" x14ac:dyDescent="0.2">
      <c r="AF425" s="12" ph="1"/>
      <c r="AI425" s="12" ph="1"/>
      <c r="AO425" s="12" ph="1"/>
      <c r="AR425" s="12" ph="1"/>
      <c r="AV425" s="12" ph="1"/>
      <c r="AY425" s="12" ph="1"/>
      <c r="BA425" s="12" ph="1"/>
      <c r="BD425" s="12" ph="1"/>
      <c r="BE425" s="12" ph="1"/>
      <c r="BH425" s="12" ph="1"/>
    </row>
    <row r="438" spans="32:60" ht="20.399999999999999" x14ac:dyDescent="0.2">
      <c r="AF438" s="12" ph="1"/>
      <c r="AI438" s="12" ph="1"/>
      <c r="AO438" s="12" ph="1"/>
      <c r="AR438" s="12" ph="1"/>
      <c r="AV438" s="12" ph="1"/>
      <c r="AY438" s="12" ph="1"/>
      <c r="BA438" s="12" ph="1"/>
      <c r="BD438" s="12" ph="1"/>
      <c r="BE438" s="12" ph="1"/>
      <c r="BH438" s="12" ph="1"/>
    </row>
    <row r="440" spans="32:60" ht="20.399999999999999" x14ac:dyDescent="0.2">
      <c r="AF440" s="12" ph="1"/>
      <c r="AI440" s="12" ph="1"/>
      <c r="AO440" s="12" ph="1"/>
      <c r="AR440" s="12" ph="1"/>
      <c r="AV440" s="12" ph="1"/>
      <c r="AY440" s="12" ph="1"/>
      <c r="BA440" s="12" ph="1"/>
      <c r="BD440" s="12" ph="1"/>
      <c r="BE440" s="12" ph="1"/>
      <c r="BH440" s="12" ph="1"/>
    </row>
    <row r="441" spans="32:60" ht="20.399999999999999" x14ac:dyDescent="0.2">
      <c r="AF441" s="12" ph="1"/>
      <c r="AI441" s="12" ph="1"/>
      <c r="AO441" s="12" ph="1"/>
      <c r="AR441" s="12" ph="1"/>
      <c r="AV441" s="12" ph="1"/>
      <c r="AY441" s="12" ph="1"/>
      <c r="BA441" s="12" ph="1"/>
      <c r="BD441" s="12" ph="1"/>
      <c r="BE441" s="12" ph="1"/>
      <c r="BH441" s="12" ph="1"/>
    </row>
    <row r="480" spans="32:60" ht="20.399999999999999" x14ac:dyDescent="0.2">
      <c r="AF480" s="12" ph="1"/>
      <c r="AI480" s="12" ph="1"/>
      <c r="AO480" s="12" ph="1"/>
      <c r="AR480" s="12" ph="1"/>
      <c r="AV480" s="12" ph="1"/>
      <c r="AY480" s="12" ph="1"/>
      <c r="BA480" s="12" ph="1"/>
      <c r="BD480" s="12" ph="1"/>
      <c r="BE480" s="12" ph="1"/>
      <c r="BH480" s="12" ph="1"/>
    </row>
    <row r="491" spans="32:60" ht="20.399999999999999" x14ac:dyDescent="0.2">
      <c r="AF491" s="12" ph="1"/>
      <c r="AI491" s="12" ph="1"/>
      <c r="AO491" s="12" ph="1"/>
      <c r="AR491" s="12" ph="1"/>
      <c r="AV491" s="12" ph="1"/>
      <c r="AY491" s="12" ph="1"/>
      <c r="BA491" s="12" ph="1"/>
      <c r="BD491" s="12" ph="1"/>
      <c r="BE491" s="12" ph="1"/>
      <c r="BH491" s="12" ph="1"/>
    </row>
    <row r="505" spans="32:60" ht="20.399999999999999" x14ac:dyDescent="0.2">
      <c r="AF505" s="12" ph="1"/>
      <c r="AI505" s="12" ph="1"/>
      <c r="AO505" s="12" ph="1"/>
      <c r="AR505" s="12" ph="1"/>
      <c r="AV505" s="12" ph="1"/>
      <c r="AY505" s="12" ph="1"/>
      <c r="BA505" s="12" ph="1"/>
      <c r="BD505" s="12" ph="1"/>
      <c r="BE505" s="12" ph="1"/>
      <c r="BH505" s="12" ph="1"/>
    </row>
    <row r="506" spans="32:60" ht="20.399999999999999" x14ac:dyDescent="0.2">
      <c r="AF506" s="12" ph="1"/>
      <c r="AI506" s="12" ph="1"/>
      <c r="AO506" s="12" ph="1"/>
      <c r="AR506" s="12" ph="1"/>
      <c r="AV506" s="12" ph="1"/>
      <c r="AY506" s="12" ph="1"/>
      <c r="BA506" s="12" ph="1"/>
      <c r="BD506" s="12" ph="1"/>
      <c r="BE506" s="12" ph="1"/>
      <c r="BH506" s="12" ph="1"/>
    </row>
    <row r="519" spans="32:60" ht="20.399999999999999" x14ac:dyDescent="0.2">
      <c r="AF519" s="12" ph="1"/>
      <c r="AI519" s="12" ph="1"/>
      <c r="AO519" s="12" ph="1"/>
      <c r="AR519" s="12" ph="1"/>
      <c r="AV519" s="12" ph="1"/>
      <c r="AY519" s="12" ph="1"/>
      <c r="BA519" s="12" ph="1"/>
      <c r="BD519" s="12" ph="1"/>
      <c r="BE519" s="12" ph="1"/>
      <c r="BH519" s="12" ph="1"/>
    </row>
    <row r="521" spans="32:60" ht="20.399999999999999" x14ac:dyDescent="0.2">
      <c r="AF521" s="12" ph="1"/>
      <c r="AI521" s="12" ph="1"/>
      <c r="AO521" s="12" ph="1"/>
      <c r="AR521" s="12" ph="1"/>
      <c r="AV521" s="12" ph="1"/>
      <c r="AY521" s="12" ph="1"/>
      <c r="BA521" s="12" ph="1"/>
      <c r="BD521" s="12" ph="1"/>
      <c r="BE521" s="12" ph="1"/>
      <c r="BH521" s="12" ph="1"/>
    </row>
    <row r="522" spans="32:60" ht="20.399999999999999" x14ac:dyDescent="0.2">
      <c r="AF522" s="12" ph="1"/>
      <c r="AI522" s="12" ph="1"/>
      <c r="AO522" s="12" ph="1"/>
      <c r="AR522" s="12" ph="1"/>
      <c r="AV522" s="12" ph="1"/>
      <c r="AY522" s="12" ph="1"/>
      <c r="BA522" s="12" ph="1"/>
      <c r="BD522" s="12" ph="1"/>
      <c r="BE522" s="12" ph="1"/>
      <c r="BH522" s="12" ph="1"/>
    </row>
    <row r="525" spans="32:60" ht="20.399999999999999" x14ac:dyDescent="0.2">
      <c r="AF525" s="12" ph="1"/>
      <c r="AI525" s="12" ph="1"/>
      <c r="AO525" s="12" ph="1"/>
      <c r="AR525" s="12" ph="1"/>
      <c r="AV525" s="12" ph="1"/>
      <c r="AY525" s="12" ph="1"/>
      <c r="BA525" s="12" ph="1"/>
      <c r="BD525" s="12" ph="1"/>
      <c r="BE525" s="12" ph="1"/>
      <c r="BH525" s="12" ph="1"/>
    </row>
    <row r="526" spans="32:60" ht="20.399999999999999" x14ac:dyDescent="0.2">
      <c r="AF526" s="12" ph="1"/>
      <c r="AI526" s="12" ph="1"/>
      <c r="AO526" s="12" ph="1"/>
      <c r="AR526" s="12" ph="1"/>
      <c r="AV526" s="12" ph="1"/>
      <c r="AY526" s="12" ph="1"/>
      <c r="BA526" s="12" ph="1"/>
      <c r="BD526" s="12" ph="1"/>
      <c r="BE526" s="12" ph="1"/>
      <c r="BH526" s="12" ph="1"/>
    </row>
    <row r="527" spans="32:60" ht="20.399999999999999" x14ac:dyDescent="0.2">
      <c r="AF527" s="12" ph="1"/>
      <c r="AI527" s="12" ph="1"/>
      <c r="AO527" s="12" ph="1"/>
      <c r="AR527" s="12" ph="1"/>
      <c r="AV527" s="12" ph="1"/>
      <c r="AY527" s="12" ph="1"/>
      <c r="BA527" s="12" ph="1"/>
      <c r="BD527" s="12" ph="1"/>
      <c r="BE527" s="12" ph="1"/>
      <c r="BH527" s="12" ph="1"/>
    </row>
    <row r="529" spans="32:60" ht="20.399999999999999" x14ac:dyDescent="0.2">
      <c r="AF529" s="12" ph="1"/>
      <c r="AI529" s="12" ph="1"/>
      <c r="AO529" s="12" ph="1"/>
      <c r="AR529" s="12" ph="1"/>
      <c r="AV529" s="12" ph="1"/>
      <c r="AY529" s="12" ph="1"/>
      <c r="BA529" s="12" ph="1"/>
      <c r="BD529" s="12" ph="1"/>
      <c r="BE529" s="12" ph="1"/>
      <c r="BH529" s="12" ph="1"/>
    </row>
    <row r="530" spans="32:60" ht="20.399999999999999" x14ac:dyDescent="0.2">
      <c r="AF530" s="12" ph="1"/>
      <c r="AI530" s="12" ph="1"/>
      <c r="AO530" s="12" ph="1"/>
      <c r="AR530" s="12" ph="1"/>
      <c r="AV530" s="12" ph="1"/>
      <c r="AY530" s="12" ph="1"/>
      <c r="BA530" s="12" ph="1"/>
      <c r="BD530" s="12" ph="1"/>
      <c r="BE530" s="12" ph="1"/>
      <c r="BH530" s="12" ph="1"/>
    </row>
    <row r="532" spans="32:60" ht="20.399999999999999" x14ac:dyDescent="0.2">
      <c r="AF532" s="12" ph="1"/>
      <c r="AI532" s="12" ph="1"/>
      <c r="AO532" s="12" ph="1"/>
      <c r="AR532" s="12" ph="1"/>
      <c r="AV532" s="12" ph="1"/>
      <c r="AY532" s="12" ph="1"/>
      <c r="BA532" s="12" ph="1"/>
      <c r="BD532" s="12" ph="1"/>
      <c r="BE532" s="12" ph="1"/>
      <c r="BH532" s="12" ph="1"/>
    </row>
    <row r="533" spans="32:60" ht="20.399999999999999" x14ac:dyDescent="0.2">
      <c r="AF533" s="12" ph="1"/>
      <c r="AI533" s="12" ph="1"/>
      <c r="AO533" s="12" ph="1"/>
      <c r="AR533" s="12" ph="1"/>
      <c r="AV533" s="12" ph="1"/>
      <c r="AY533" s="12" ph="1"/>
      <c r="BA533" s="12" ph="1"/>
      <c r="BD533" s="12" ph="1"/>
      <c r="BE533" s="12" ph="1"/>
      <c r="BH533" s="12" ph="1"/>
    </row>
  </sheetData>
  <mergeCells count="41">
    <mergeCell ref="C30:C32"/>
    <mergeCell ref="C33:C35"/>
    <mergeCell ref="B36:B59"/>
    <mergeCell ref="C36:C38"/>
    <mergeCell ref="C39:C41"/>
    <mergeCell ref="C42:C44"/>
    <mergeCell ref="C45:C47"/>
    <mergeCell ref="C48:C50"/>
    <mergeCell ref="C51:C53"/>
    <mergeCell ref="X12:X14"/>
    <mergeCell ref="Y12:Y14"/>
    <mergeCell ref="AA12:AA14"/>
    <mergeCell ref="AB12:AB14"/>
    <mergeCell ref="B15:C17"/>
    <mergeCell ref="B18:B35"/>
    <mergeCell ref="C18:C20"/>
    <mergeCell ref="C21:C23"/>
    <mergeCell ref="C24:C26"/>
    <mergeCell ref="C27:C29"/>
    <mergeCell ref="O12:O14"/>
    <mergeCell ref="P12:P14"/>
    <mergeCell ref="R12:R14"/>
    <mergeCell ref="S12:S14"/>
    <mergeCell ref="U12:U14"/>
    <mergeCell ref="V12:V14"/>
    <mergeCell ref="Q11:Q14"/>
    <mergeCell ref="T11:T14"/>
    <mergeCell ref="W11:W14"/>
    <mergeCell ref="Z11:Z14"/>
    <mergeCell ref="F12:F14"/>
    <mergeCell ref="G12:G14"/>
    <mergeCell ref="I12:I14"/>
    <mergeCell ref="J12:J14"/>
    <mergeCell ref="L12:L14"/>
    <mergeCell ref="M12:M14"/>
    <mergeCell ref="B7:C14"/>
    <mergeCell ref="D7:D14"/>
    <mergeCell ref="E11:E14"/>
    <mergeCell ref="H11:H14"/>
    <mergeCell ref="K11:K14"/>
    <mergeCell ref="N11:N14"/>
  </mergeCells>
  <phoneticPr fontId="3"/>
  <pageMargins left="0.74" right="0.28000000000000003" top="0.77" bottom="0.59" header="0.45" footer="0.19685039370078741"/>
  <pageSetup paperSize="9" scale="63" firstPageNumber="1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A983C-ED97-458E-B83F-1833720F6784}">
  <sheetPr>
    <tabColor rgb="FF92D050"/>
  </sheetPr>
  <dimension ref="B2:BH540"/>
  <sheetViews>
    <sheetView view="pageBreakPreview" zoomScale="110" zoomScaleNormal="95" zoomScaleSheetLayoutView="110" workbookViewId="0"/>
  </sheetViews>
  <sheetFormatPr defaultColWidth="9" defaultRowHeight="13.2" x14ac:dyDescent="0.2"/>
  <cols>
    <col min="1" max="1" width="5" style="12" customWidth="1"/>
    <col min="2" max="2" width="3.6640625" style="12" customWidth="1"/>
    <col min="3" max="3" width="15.88671875" style="12" customWidth="1"/>
    <col min="4" max="4" width="8.88671875" style="12" customWidth="1"/>
    <col min="5" max="5" width="9.6640625" style="13" bestFit="1" customWidth="1"/>
    <col min="6" max="7" width="7.6640625" style="12" customWidth="1"/>
    <col min="8" max="13" width="7.33203125" style="119" customWidth="1"/>
    <col min="14" max="14" width="9" style="120" customWidth="1"/>
    <col min="15" max="16" width="7.33203125" style="119" customWidth="1"/>
    <col min="17" max="17" width="9.109375" style="119" bestFit="1" customWidth="1"/>
    <col min="18" max="19" width="7.33203125" style="120" customWidth="1"/>
    <col min="20" max="20" width="9.109375" style="120" bestFit="1" customWidth="1"/>
    <col min="21" max="22" width="7.33203125" style="119" customWidth="1"/>
    <col min="23" max="23" width="8.109375" style="120" customWidth="1"/>
    <col min="24" max="25" width="7.33203125" style="12" customWidth="1"/>
    <col min="26" max="26" width="8.109375" style="120" customWidth="1"/>
    <col min="27" max="28" width="7.33203125" style="12" customWidth="1"/>
    <col min="29" max="29" width="5.109375" style="12" customWidth="1"/>
    <col min="30" max="16384" width="9" style="12"/>
  </cols>
  <sheetData>
    <row r="2" spans="2:29" ht="14.4" x14ac:dyDescent="0.2">
      <c r="B2" s="11" t="s">
        <v>255</v>
      </c>
    </row>
    <row r="3" spans="2:29" x14ac:dyDescent="0.2">
      <c r="T3" s="14" t="s">
        <v>236</v>
      </c>
      <c r="X3" s="13"/>
      <c r="AA3" s="13"/>
    </row>
    <row r="4" spans="2:29" x14ac:dyDescent="0.2">
      <c r="T4" s="14" t="s">
        <v>237</v>
      </c>
      <c r="X4" s="13"/>
      <c r="AA4" s="13"/>
    </row>
    <row r="5" spans="2:29" x14ac:dyDescent="0.2">
      <c r="T5" s="14" t="s">
        <v>238</v>
      </c>
      <c r="X5" s="13"/>
      <c r="AA5" s="13"/>
    </row>
    <row r="6" spans="2:29" ht="13.8" thickBot="1" x14ac:dyDescent="0.25">
      <c r="F6" s="13"/>
      <c r="G6" s="13"/>
      <c r="N6" s="119"/>
      <c r="R6" s="119"/>
      <c r="S6" s="119"/>
      <c r="T6" s="119"/>
      <c r="W6" s="119"/>
      <c r="X6" s="13"/>
      <c r="Z6" s="119"/>
      <c r="AA6" s="13" t="s">
        <v>239</v>
      </c>
      <c r="AC6" s="13"/>
    </row>
    <row r="7" spans="2:29" ht="8.25" customHeight="1" thickBot="1" x14ac:dyDescent="0.25">
      <c r="B7" s="121"/>
      <c r="C7" s="122"/>
      <c r="D7" s="123" t="s">
        <v>240</v>
      </c>
      <c r="E7" s="124"/>
      <c r="F7" s="125"/>
      <c r="G7" s="125"/>
      <c r="H7" s="126"/>
      <c r="I7" s="126"/>
      <c r="J7" s="126"/>
      <c r="K7" s="126"/>
      <c r="L7" s="126"/>
      <c r="M7" s="126"/>
      <c r="N7" s="126"/>
      <c r="O7" s="126"/>
      <c r="P7" s="126"/>
      <c r="Q7" s="127"/>
      <c r="R7" s="127"/>
      <c r="S7" s="127"/>
      <c r="T7" s="126"/>
      <c r="U7" s="126"/>
      <c r="V7" s="126"/>
      <c r="W7" s="126"/>
      <c r="X7" s="128"/>
      <c r="Y7" s="326"/>
      <c r="Z7" s="126"/>
      <c r="AA7" s="128"/>
      <c r="AB7" s="130"/>
    </row>
    <row r="8" spans="2:29" ht="13.5" customHeight="1" thickTop="1" thickBot="1" x14ac:dyDescent="0.25">
      <c r="B8" s="131"/>
      <c r="C8" s="132"/>
      <c r="D8" s="133"/>
      <c r="E8" s="134"/>
      <c r="F8" s="135"/>
      <c r="G8" s="135"/>
      <c r="H8" s="136"/>
      <c r="I8" s="137"/>
      <c r="J8" s="138"/>
      <c r="K8" s="136"/>
      <c r="L8" s="137"/>
      <c r="M8" s="137"/>
      <c r="N8" s="139"/>
      <c r="O8" s="139"/>
      <c r="P8" s="139"/>
      <c r="Q8" s="140"/>
      <c r="R8" s="140"/>
      <c r="S8" s="140"/>
      <c r="T8" s="139"/>
      <c r="U8" s="139"/>
      <c r="V8" s="139"/>
      <c r="W8" s="139"/>
      <c r="X8" s="141"/>
      <c r="Y8" s="141"/>
      <c r="Z8" s="139"/>
      <c r="AA8" s="141"/>
      <c r="AB8" s="142"/>
    </row>
    <row r="9" spans="2:29" ht="12.75" customHeight="1" x14ac:dyDescent="0.2">
      <c r="B9" s="131"/>
      <c r="C9" s="132"/>
      <c r="D9" s="133"/>
      <c r="E9" s="134"/>
      <c r="F9" s="135"/>
      <c r="G9" s="135"/>
      <c r="H9" s="143"/>
      <c r="J9" s="144"/>
      <c r="K9" s="143"/>
      <c r="N9" s="145"/>
      <c r="O9" s="146"/>
      <c r="P9" s="146"/>
      <c r="Q9" s="147"/>
      <c r="R9" s="146"/>
      <c r="S9" s="146"/>
      <c r="T9" s="147"/>
      <c r="U9" s="146"/>
      <c r="V9" s="148"/>
      <c r="W9" s="145"/>
      <c r="X9" s="149"/>
      <c r="Y9" s="150"/>
      <c r="Z9" s="147"/>
      <c r="AA9" s="149"/>
      <c r="AB9" s="150"/>
    </row>
    <row r="10" spans="2:29" ht="12" customHeight="1" x14ac:dyDescent="0.2">
      <c r="B10" s="131"/>
      <c r="C10" s="132"/>
      <c r="D10" s="133"/>
      <c r="E10" s="134"/>
      <c r="F10" s="135"/>
      <c r="G10" s="135"/>
      <c r="H10" s="143"/>
      <c r="I10" s="20"/>
      <c r="J10" s="151"/>
      <c r="K10" s="143"/>
      <c r="L10" s="20"/>
      <c r="M10" s="152"/>
      <c r="N10" s="153"/>
      <c r="O10" s="154"/>
      <c r="P10" s="154"/>
      <c r="Q10" s="155"/>
      <c r="R10" s="156"/>
      <c r="S10" s="157"/>
      <c r="T10" s="155"/>
      <c r="U10" s="156"/>
      <c r="V10" s="158"/>
      <c r="W10" s="153"/>
      <c r="X10" s="159"/>
      <c r="Y10" s="160"/>
      <c r="Z10" s="161"/>
      <c r="AA10" s="159"/>
      <c r="AB10" s="160"/>
      <c r="AC10" s="162"/>
    </row>
    <row r="11" spans="2:29" ht="12" customHeight="1" x14ac:dyDescent="0.2">
      <c r="B11" s="131"/>
      <c r="C11" s="132"/>
      <c r="D11" s="133"/>
      <c r="E11" s="163" t="s">
        <v>256</v>
      </c>
      <c r="F11" s="164"/>
      <c r="G11" s="164"/>
      <c r="H11" s="165" t="s">
        <v>257</v>
      </c>
      <c r="I11" s="166"/>
      <c r="J11" s="167"/>
      <c r="K11" s="165" t="s">
        <v>258</v>
      </c>
      <c r="L11" s="166"/>
      <c r="M11" s="168"/>
      <c r="N11" s="169" t="s">
        <v>259</v>
      </c>
      <c r="O11" s="170"/>
      <c r="P11" s="170"/>
      <c r="Q11" s="327" t="s">
        <v>260</v>
      </c>
      <c r="R11" s="166"/>
      <c r="S11" s="171"/>
      <c r="T11" s="327" t="s">
        <v>261</v>
      </c>
      <c r="U11" s="166"/>
      <c r="V11" s="168"/>
      <c r="W11" s="172" t="s">
        <v>262</v>
      </c>
      <c r="X11" s="173"/>
      <c r="Y11" s="174"/>
      <c r="Z11" s="175" t="s">
        <v>263</v>
      </c>
      <c r="AA11" s="173"/>
      <c r="AB11" s="174"/>
      <c r="AC11" s="162"/>
    </row>
    <row r="12" spans="2:29" ht="12.75" customHeight="1" x14ac:dyDescent="0.2">
      <c r="B12" s="131"/>
      <c r="C12" s="132"/>
      <c r="D12" s="133"/>
      <c r="E12" s="176"/>
      <c r="F12" s="177" t="s">
        <v>249</v>
      </c>
      <c r="G12" s="178" t="s">
        <v>250</v>
      </c>
      <c r="H12" s="179"/>
      <c r="I12" s="30" t="s">
        <v>249</v>
      </c>
      <c r="J12" s="180" t="s">
        <v>250</v>
      </c>
      <c r="K12" s="179"/>
      <c r="L12" s="30" t="s">
        <v>249</v>
      </c>
      <c r="M12" s="21" t="s">
        <v>250</v>
      </c>
      <c r="N12" s="181"/>
      <c r="O12" s="182" t="s">
        <v>249</v>
      </c>
      <c r="P12" s="183" t="s">
        <v>250</v>
      </c>
      <c r="Q12" s="328"/>
      <c r="R12" s="30" t="s">
        <v>249</v>
      </c>
      <c r="S12" s="30" t="s">
        <v>250</v>
      </c>
      <c r="T12" s="328"/>
      <c r="U12" s="30" t="s">
        <v>249</v>
      </c>
      <c r="V12" s="185" t="s">
        <v>250</v>
      </c>
      <c r="W12" s="186"/>
      <c r="X12" s="187" t="s">
        <v>249</v>
      </c>
      <c r="Y12" s="188" t="s">
        <v>250</v>
      </c>
      <c r="Z12" s="189"/>
      <c r="AA12" s="187" t="s">
        <v>249</v>
      </c>
      <c r="AB12" s="188" t="s">
        <v>250</v>
      </c>
      <c r="AC12" s="162"/>
    </row>
    <row r="13" spans="2:29" ht="9.75" customHeight="1" x14ac:dyDescent="0.2">
      <c r="B13" s="131"/>
      <c r="C13" s="132"/>
      <c r="D13" s="133"/>
      <c r="E13" s="176"/>
      <c r="F13" s="177"/>
      <c r="G13" s="178"/>
      <c r="H13" s="179"/>
      <c r="I13" s="30"/>
      <c r="J13" s="180"/>
      <c r="K13" s="179"/>
      <c r="L13" s="30"/>
      <c r="M13" s="21"/>
      <c r="N13" s="181"/>
      <c r="O13" s="182"/>
      <c r="P13" s="183"/>
      <c r="Q13" s="328"/>
      <c r="R13" s="30"/>
      <c r="S13" s="30"/>
      <c r="T13" s="328"/>
      <c r="U13" s="30"/>
      <c r="V13" s="185"/>
      <c r="W13" s="186"/>
      <c r="X13" s="187"/>
      <c r="Y13" s="188"/>
      <c r="Z13" s="189"/>
      <c r="AA13" s="187"/>
      <c r="AB13" s="188"/>
      <c r="AC13" s="162"/>
    </row>
    <row r="14" spans="2:29" ht="72" customHeight="1" x14ac:dyDescent="0.2">
      <c r="B14" s="190"/>
      <c r="C14" s="191"/>
      <c r="D14" s="192"/>
      <c r="E14" s="193"/>
      <c r="F14" s="194"/>
      <c r="G14" s="195"/>
      <c r="H14" s="196"/>
      <c r="I14" s="39"/>
      <c r="J14" s="197"/>
      <c r="K14" s="196"/>
      <c r="L14" s="39"/>
      <c r="M14" s="36"/>
      <c r="N14" s="198"/>
      <c r="O14" s="199"/>
      <c r="P14" s="200"/>
      <c r="Q14" s="329"/>
      <c r="R14" s="39"/>
      <c r="S14" s="39"/>
      <c r="T14" s="329"/>
      <c r="U14" s="39"/>
      <c r="V14" s="202"/>
      <c r="W14" s="203"/>
      <c r="X14" s="204"/>
      <c r="Y14" s="205"/>
      <c r="Z14" s="206"/>
      <c r="AA14" s="204"/>
      <c r="AB14" s="205"/>
      <c r="AC14" s="162"/>
    </row>
    <row r="15" spans="2:29" ht="12.9" customHeight="1" x14ac:dyDescent="0.2">
      <c r="B15" s="46" t="s">
        <v>211</v>
      </c>
      <c r="C15" s="47"/>
      <c r="D15" s="207">
        <f>SUM(D18,D21,D24,D27,D30,D33,)</f>
        <v>401</v>
      </c>
      <c r="E15" s="208">
        <f>E18+E21+E24+E27+E30+E33</f>
        <v>5159</v>
      </c>
      <c r="F15" s="208">
        <f>F18+F21+F24+F27+F30+F33</f>
        <v>2814</v>
      </c>
      <c r="G15" s="209">
        <f>G18+G21+G24+G27+G30+G33</f>
        <v>2345</v>
      </c>
      <c r="H15" s="210">
        <f t="shared" ref="H15:AB15" si="0">H18+H21+H24+H27+H30+H33</f>
        <v>1784</v>
      </c>
      <c r="I15" s="211">
        <f t="shared" si="0"/>
        <v>1129</v>
      </c>
      <c r="J15" s="212">
        <f t="shared" si="0"/>
        <v>655</v>
      </c>
      <c r="K15" s="213">
        <f t="shared" si="0"/>
        <v>3375</v>
      </c>
      <c r="L15" s="211">
        <f>L18+L21+L24+L27+L30+L33</f>
        <v>1685</v>
      </c>
      <c r="M15" s="214">
        <f t="shared" si="0"/>
        <v>1690</v>
      </c>
      <c r="N15" s="215">
        <f>N18+N21+N24+N27+N30+N33</f>
        <v>2314</v>
      </c>
      <c r="O15" s="211">
        <f t="shared" si="0"/>
        <v>999</v>
      </c>
      <c r="P15" s="214">
        <f t="shared" si="0"/>
        <v>1315</v>
      </c>
      <c r="Q15" s="211">
        <f>Q18+Q21+Q24+Q27+Q30+Q33</f>
        <v>546</v>
      </c>
      <c r="R15" s="211">
        <f>R18+R21+R24+R27+R30+R33</f>
        <v>307</v>
      </c>
      <c r="S15" s="211">
        <f>S18+S21+S24+S27+S30+S33</f>
        <v>239</v>
      </c>
      <c r="T15" s="211">
        <f t="shared" si="0"/>
        <v>1768</v>
      </c>
      <c r="U15" s="211">
        <f t="shared" si="0"/>
        <v>692</v>
      </c>
      <c r="V15" s="216">
        <f t="shared" si="0"/>
        <v>1076</v>
      </c>
      <c r="W15" s="215">
        <f>W18+W21+W24+W27+W30+W33</f>
        <v>139</v>
      </c>
      <c r="X15" s="208">
        <f>X18+X21+X24+X27+X30+X33</f>
        <v>95</v>
      </c>
      <c r="Y15" s="217">
        <f>Y18+Y21+Y24+Y27+Y30+Y33</f>
        <v>44</v>
      </c>
      <c r="Z15" s="214">
        <f t="shared" si="0"/>
        <v>922</v>
      </c>
      <c r="AA15" s="208">
        <f t="shared" si="0"/>
        <v>591</v>
      </c>
      <c r="AB15" s="217">
        <f t="shared" si="0"/>
        <v>331</v>
      </c>
      <c r="AC15" s="218"/>
    </row>
    <row r="16" spans="2:29" ht="12.9" customHeight="1" x14ac:dyDescent="0.2">
      <c r="B16" s="51"/>
      <c r="C16" s="52"/>
      <c r="D16" s="53"/>
      <c r="E16" s="220"/>
      <c r="F16" s="220">
        <f>ROUND(F15/E15,3)</f>
        <v>0.54500000000000004</v>
      </c>
      <c r="G16" s="221">
        <f>ROUND(G15/E15,3)</f>
        <v>0.45500000000000002</v>
      </c>
      <c r="H16" s="222">
        <f>ROUND(H15/E15,3)</f>
        <v>0.34599999999999997</v>
      </c>
      <c r="I16" s="223">
        <f>ROUND(I15/E15,3)</f>
        <v>0.219</v>
      </c>
      <c r="J16" s="224">
        <f>ROUND(J15/E15,3)</f>
        <v>0.127</v>
      </c>
      <c r="K16" s="222">
        <f>ROUND(K15/E15,3)</f>
        <v>0.65400000000000003</v>
      </c>
      <c r="L16" s="223">
        <f>ROUND(L15/E15,3)</f>
        <v>0.32700000000000001</v>
      </c>
      <c r="M16" s="225">
        <f>ROUND(M15/E15,3)</f>
        <v>0.32800000000000001</v>
      </c>
      <c r="N16" s="226">
        <f>ROUND(N15/E15,3)</f>
        <v>0.44900000000000001</v>
      </c>
      <c r="O16" s="223">
        <f>ROUND(O15/E15,3)</f>
        <v>0.19400000000000001</v>
      </c>
      <c r="P16" s="225">
        <f>ROUND(P15/E15,3)</f>
        <v>0.255</v>
      </c>
      <c r="Q16" s="223">
        <f>ROUND(Q15/E15,3)</f>
        <v>0.106</v>
      </c>
      <c r="R16" s="223">
        <f>ROUND(R15/E15,3)</f>
        <v>0.06</v>
      </c>
      <c r="S16" s="223">
        <f>ROUND(S15/E15,3)</f>
        <v>4.5999999999999999E-2</v>
      </c>
      <c r="T16" s="223">
        <f>ROUND(T15/E15,3)</f>
        <v>0.34300000000000003</v>
      </c>
      <c r="U16" s="223">
        <f>ROUND(U15/E15,3)</f>
        <v>0.13400000000000001</v>
      </c>
      <c r="V16" s="227">
        <f>ROUND(V15/E15,3)</f>
        <v>0.20899999999999999</v>
      </c>
      <c r="W16" s="226">
        <f>ROUND(W15/E15,3)</f>
        <v>2.7E-2</v>
      </c>
      <c r="X16" s="220">
        <f>ROUND(X15/E15,3)</f>
        <v>1.7999999999999999E-2</v>
      </c>
      <c r="Y16" s="228">
        <f>ROUND(Y15/E15,3)</f>
        <v>8.9999999999999993E-3</v>
      </c>
      <c r="Z16" s="229">
        <f>ROUND(Z15/E15,3)</f>
        <v>0.17899999999999999</v>
      </c>
      <c r="AA16" s="220">
        <f>ROUND(AA15/E15,3)</f>
        <v>0.115</v>
      </c>
      <c r="AB16" s="228">
        <f>ROUND(AB15/E15,3)</f>
        <v>6.4000000000000001E-2</v>
      </c>
      <c r="AC16" s="230"/>
    </row>
    <row r="17" spans="2:29" ht="12.75" customHeight="1" thickBot="1" x14ac:dyDescent="0.25">
      <c r="B17" s="57"/>
      <c r="C17" s="58"/>
      <c r="D17" s="59"/>
      <c r="E17" s="330"/>
      <c r="F17" s="232">
        <f>ROUND(F15/F15,3)</f>
        <v>1</v>
      </c>
      <c r="G17" s="233">
        <f>ROUND(G15/G15,3)</f>
        <v>1</v>
      </c>
      <c r="H17" s="234"/>
      <c r="I17" s="235">
        <f>ROUND(I15/F15,3)</f>
        <v>0.40100000000000002</v>
      </c>
      <c r="J17" s="236">
        <f>ROUND(J15/G15,3)</f>
        <v>0.27900000000000003</v>
      </c>
      <c r="K17" s="237"/>
      <c r="L17" s="235">
        <f>ROUND(L15/F15,3)</f>
        <v>0.59899999999999998</v>
      </c>
      <c r="M17" s="238">
        <f>ROUND(M15/G15,3)</f>
        <v>0.72099999999999997</v>
      </c>
      <c r="N17" s="239"/>
      <c r="O17" s="235">
        <f>ROUND(O15/F15,3)</f>
        <v>0.35499999999999998</v>
      </c>
      <c r="P17" s="238">
        <f>ROUND(P15/G15,3)</f>
        <v>0.56100000000000005</v>
      </c>
      <c r="Q17" s="240"/>
      <c r="R17" s="235">
        <f>ROUND(R15/F15,3)</f>
        <v>0.109</v>
      </c>
      <c r="S17" s="235">
        <f>ROUND(S15/G15,3)</f>
        <v>0.10199999999999999</v>
      </c>
      <c r="T17" s="240"/>
      <c r="U17" s="235">
        <f>ROUND(U15/F15,3)</f>
        <v>0.246</v>
      </c>
      <c r="V17" s="241">
        <f>ROUND(V15/G15,3)</f>
        <v>0.45900000000000002</v>
      </c>
      <c r="W17" s="239"/>
      <c r="X17" s="232">
        <f>ROUND(X15/F15,3)</f>
        <v>3.4000000000000002E-2</v>
      </c>
      <c r="Y17" s="242">
        <f>ROUND(Y15/G15,3)</f>
        <v>1.9E-2</v>
      </c>
      <c r="Z17" s="243"/>
      <c r="AA17" s="232">
        <f>ROUND(AA15/F15,3)</f>
        <v>0.21</v>
      </c>
      <c r="AB17" s="242">
        <f>ROUND(AB15/G15,3)</f>
        <v>0.14099999999999999</v>
      </c>
      <c r="AC17" s="230"/>
    </row>
    <row r="18" spans="2:29" ht="12.9" customHeight="1" thickTop="1" x14ac:dyDescent="0.2">
      <c r="B18" s="66" t="s">
        <v>212</v>
      </c>
      <c r="C18" s="67" t="s">
        <v>213</v>
      </c>
      <c r="D18" s="68">
        <v>45</v>
      </c>
      <c r="E18" s="244">
        <f>F18+G18</f>
        <v>171</v>
      </c>
      <c r="F18" s="244">
        <f>I18+L18</f>
        <v>147</v>
      </c>
      <c r="G18" s="245">
        <f>J18+M18</f>
        <v>24</v>
      </c>
      <c r="H18" s="246">
        <f>'表3-2'!H18+'表3-3'!H18</f>
        <v>131</v>
      </c>
      <c r="I18" s="247">
        <f>'表3-2'!I18+'表3-3'!I18</f>
        <v>117</v>
      </c>
      <c r="J18" s="248">
        <f>'表3-2'!J18+'表3-3'!J18</f>
        <v>14</v>
      </c>
      <c r="K18" s="249">
        <f>L18+M18</f>
        <v>40</v>
      </c>
      <c r="L18" s="247">
        <f>O18+AA18+X18</f>
        <v>30</v>
      </c>
      <c r="M18" s="250">
        <f>P18+AB18+Y18</f>
        <v>10</v>
      </c>
      <c r="N18" s="251">
        <f>O18+P18</f>
        <v>34</v>
      </c>
      <c r="O18" s="247">
        <f>R18+U18</f>
        <v>26</v>
      </c>
      <c r="P18" s="252">
        <f>S18+V18</f>
        <v>8</v>
      </c>
      <c r="Q18" s="247">
        <f>'表3-2'!Q18+'表3-3'!Q18</f>
        <v>11</v>
      </c>
      <c r="R18" s="247">
        <f>'表3-2'!R18+'表3-3'!R18</f>
        <v>9</v>
      </c>
      <c r="S18" s="247">
        <f>'表3-2'!S18+'表3-3'!S18</f>
        <v>2</v>
      </c>
      <c r="T18" s="247">
        <f>'表3-2'!T18+'表3-3'!T18</f>
        <v>23</v>
      </c>
      <c r="U18" s="247">
        <f>'表3-2'!U18+'表3-3'!U18</f>
        <v>17</v>
      </c>
      <c r="V18" s="247">
        <f>'表3-2'!V18+'表3-3'!V18</f>
        <v>6</v>
      </c>
      <c r="W18" s="251">
        <f>'表3-2'!W18+'表3-3'!W18</f>
        <v>0</v>
      </c>
      <c r="X18" s="244">
        <f>'表3-2'!X18+'表3-3'!X18</f>
        <v>0</v>
      </c>
      <c r="Y18" s="254">
        <f>'表3-2'!Y18+'表3-3'!Y18</f>
        <v>0</v>
      </c>
      <c r="Z18" s="251">
        <f>'表3-2'!Z18+'表3-3'!Z18</f>
        <v>6</v>
      </c>
      <c r="AA18" s="244">
        <f>'表3-2'!AA18+'表3-3'!AA18</f>
        <v>4</v>
      </c>
      <c r="AB18" s="254">
        <f>'表3-2'!AB18+'表3-3'!AB18</f>
        <v>2</v>
      </c>
      <c r="AC18" s="218"/>
    </row>
    <row r="19" spans="2:29" ht="12.9" customHeight="1" x14ac:dyDescent="0.2">
      <c r="B19" s="72"/>
      <c r="C19" s="51"/>
      <c r="D19" s="53"/>
      <c r="E19" s="220"/>
      <c r="F19" s="220">
        <f>ROUND(F18/E18,3)</f>
        <v>0.86</v>
      </c>
      <c r="G19" s="221">
        <f>ROUND(G18/E18,3)</f>
        <v>0.14000000000000001</v>
      </c>
      <c r="H19" s="222">
        <f>ROUND(H18/E18,3)</f>
        <v>0.76600000000000001</v>
      </c>
      <c r="I19" s="223">
        <f>ROUND(I18/E18,3)</f>
        <v>0.68400000000000005</v>
      </c>
      <c r="J19" s="224">
        <f>ROUND(J18/E18,3)</f>
        <v>8.2000000000000003E-2</v>
      </c>
      <c r="K19" s="255">
        <f>ROUND(K18/E18,3)</f>
        <v>0.23400000000000001</v>
      </c>
      <c r="L19" s="223">
        <f>ROUND(L18/E18,3)</f>
        <v>0.17499999999999999</v>
      </c>
      <c r="M19" s="225">
        <f>ROUND(M18/E18,3)</f>
        <v>5.8000000000000003E-2</v>
      </c>
      <c r="N19" s="226">
        <f>ROUND(N18/E18,3)</f>
        <v>0.19900000000000001</v>
      </c>
      <c r="O19" s="223">
        <f>ROUND(O18/E18,3)</f>
        <v>0.152</v>
      </c>
      <c r="P19" s="256">
        <f>ROUND(P18/E18,3)</f>
        <v>4.7E-2</v>
      </c>
      <c r="Q19" s="223">
        <f>ROUND(Q18/E18,3)</f>
        <v>6.4000000000000001E-2</v>
      </c>
      <c r="R19" s="223">
        <f>ROUND(R18/E18,3)</f>
        <v>5.2999999999999999E-2</v>
      </c>
      <c r="S19" s="223">
        <f>ROUND(S18/E18,3)</f>
        <v>1.2E-2</v>
      </c>
      <c r="T19" s="223">
        <f>ROUND(T18/E18,3)</f>
        <v>0.13500000000000001</v>
      </c>
      <c r="U19" s="223">
        <f>ROUND(U18/E18,3)</f>
        <v>9.9000000000000005E-2</v>
      </c>
      <c r="V19" s="227">
        <f>ROUND(V18/E18,3)</f>
        <v>3.5000000000000003E-2</v>
      </c>
      <c r="W19" s="226">
        <f>ROUND(W18/E18,3)</f>
        <v>0</v>
      </c>
      <c r="X19" s="220">
        <f>ROUND(X18/E18,3)</f>
        <v>0</v>
      </c>
      <c r="Y19" s="257">
        <f>ROUND(Y18/E18,3)</f>
        <v>0</v>
      </c>
      <c r="Z19" s="229">
        <f>ROUND(Z18/E18,3)</f>
        <v>3.5000000000000003E-2</v>
      </c>
      <c r="AA19" s="220">
        <f>ROUND(AA18/E18,3)</f>
        <v>2.3E-2</v>
      </c>
      <c r="AB19" s="257">
        <f>ROUND(AB18/E18,3)</f>
        <v>1.2E-2</v>
      </c>
      <c r="AC19" s="230"/>
    </row>
    <row r="20" spans="2:29" ht="12.9" customHeight="1" x14ac:dyDescent="0.2">
      <c r="B20" s="72"/>
      <c r="C20" s="73"/>
      <c r="D20" s="74"/>
      <c r="E20" s="331"/>
      <c r="F20" s="259">
        <f>ROUND(F18/F18,3)</f>
        <v>1</v>
      </c>
      <c r="G20" s="260">
        <f>ROUND(G18/G18,3)</f>
        <v>1</v>
      </c>
      <c r="H20" s="261"/>
      <c r="I20" s="262">
        <f>ROUND(I18/F18,3)</f>
        <v>0.79600000000000004</v>
      </c>
      <c r="J20" s="263">
        <f>ROUND(J18/G18,3)</f>
        <v>0.58299999999999996</v>
      </c>
      <c r="K20" s="264"/>
      <c r="L20" s="262">
        <f>ROUND(L18/F18,3)</f>
        <v>0.20399999999999999</v>
      </c>
      <c r="M20" s="265">
        <f>ROUND(M18/G18,3)</f>
        <v>0.41699999999999998</v>
      </c>
      <c r="N20" s="266"/>
      <c r="O20" s="262">
        <f>ROUND(O18/F18,3)</f>
        <v>0.17699999999999999</v>
      </c>
      <c r="P20" s="267">
        <f>ROUND(P18/G18,3)</f>
        <v>0.33300000000000002</v>
      </c>
      <c r="Q20" s="268"/>
      <c r="R20" s="262">
        <f>ROUND(R18/F18,3)</f>
        <v>6.0999999999999999E-2</v>
      </c>
      <c r="S20" s="262">
        <f>ROUND(S18/G18,3)</f>
        <v>8.3000000000000004E-2</v>
      </c>
      <c r="T20" s="268"/>
      <c r="U20" s="262">
        <f>ROUND(U18/F18,3)</f>
        <v>0.11600000000000001</v>
      </c>
      <c r="V20" s="269">
        <f>ROUND(V18/G18,3)</f>
        <v>0.25</v>
      </c>
      <c r="W20" s="266"/>
      <c r="X20" s="259">
        <f>ROUND(X18/F18,3)</f>
        <v>0</v>
      </c>
      <c r="Y20" s="270">
        <f>ROUND(Y18/G18,3)</f>
        <v>0</v>
      </c>
      <c r="Z20" s="332"/>
      <c r="AA20" s="259">
        <f>ROUND(AA18/F18,3)</f>
        <v>2.7E-2</v>
      </c>
      <c r="AB20" s="270">
        <f>ROUND(AB18/G18,3)</f>
        <v>8.3000000000000004E-2</v>
      </c>
      <c r="AC20" s="230"/>
    </row>
    <row r="21" spans="2:29" ht="12.9" customHeight="1" x14ac:dyDescent="0.2">
      <c r="B21" s="72"/>
      <c r="C21" s="99" t="s">
        <v>214</v>
      </c>
      <c r="D21" s="80">
        <v>75</v>
      </c>
      <c r="E21" s="208">
        <f>F21+G21</f>
        <v>1036</v>
      </c>
      <c r="F21" s="208">
        <f>I21+L21</f>
        <v>746</v>
      </c>
      <c r="G21" s="209">
        <f>J21+M21</f>
        <v>290</v>
      </c>
      <c r="H21" s="303">
        <f>'表3-2'!H21+'表3-3'!H21</f>
        <v>365</v>
      </c>
      <c r="I21" s="281">
        <f>'表3-2'!I21+'表3-3'!I21</f>
        <v>268</v>
      </c>
      <c r="J21" s="285">
        <f>'表3-2'!J21+'表3-3'!J21</f>
        <v>97</v>
      </c>
      <c r="K21" s="213">
        <f>L21+M21</f>
        <v>671</v>
      </c>
      <c r="L21" s="211">
        <f>O21+AA21+X21</f>
        <v>478</v>
      </c>
      <c r="M21" s="214">
        <f>P21+AB21+Y21</f>
        <v>193</v>
      </c>
      <c r="N21" s="271">
        <f>O21+P21</f>
        <v>332</v>
      </c>
      <c r="O21" s="211">
        <f>R21+U21</f>
        <v>196</v>
      </c>
      <c r="P21" s="272">
        <f>S21+V21</f>
        <v>136</v>
      </c>
      <c r="Q21" s="281">
        <f>'表3-2'!Q21+'表3-3'!Q21</f>
        <v>196</v>
      </c>
      <c r="R21" s="281">
        <f>'表3-2'!R21+'表3-3'!R21</f>
        <v>131</v>
      </c>
      <c r="S21" s="281">
        <f>'表3-2'!S21+'表3-3'!S21</f>
        <v>65</v>
      </c>
      <c r="T21" s="281">
        <f>'表3-2'!T21+'表3-3'!T21</f>
        <v>136</v>
      </c>
      <c r="U21" s="281">
        <f>'表3-2'!U21+'表3-3'!U21</f>
        <v>65</v>
      </c>
      <c r="V21" s="281">
        <f>'表3-2'!V21+'表3-3'!V21</f>
        <v>71</v>
      </c>
      <c r="W21" s="287">
        <f>'表3-2'!W21+'表3-3'!W21</f>
        <v>32</v>
      </c>
      <c r="X21" s="283">
        <f>'表3-2'!X21+'表3-3'!X21</f>
        <v>29</v>
      </c>
      <c r="Y21" s="290">
        <f>'表3-2'!Y21+'表3-3'!Y21</f>
        <v>3</v>
      </c>
      <c r="Z21" s="287">
        <f>'表3-2'!Z21+'表3-3'!Z21</f>
        <v>307</v>
      </c>
      <c r="AA21" s="283">
        <f>'表3-2'!AA21+'表3-3'!AA21</f>
        <v>253</v>
      </c>
      <c r="AB21" s="290">
        <f>'表3-2'!AB21+'表3-3'!AB21</f>
        <v>54</v>
      </c>
      <c r="AC21" s="218"/>
    </row>
    <row r="22" spans="2:29" ht="12.9" customHeight="1" x14ac:dyDescent="0.2">
      <c r="B22" s="72"/>
      <c r="C22" s="274"/>
      <c r="D22" s="53"/>
      <c r="E22" s="220"/>
      <c r="F22" s="220">
        <f>ROUND(F21/E21,3)</f>
        <v>0.72</v>
      </c>
      <c r="G22" s="221">
        <f>ROUND(G21/E21,3)</f>
        <v>0.28000000000000003</v>
      </c>
      <c r="H22" s="222">
        <f>ROUND(H21/E21,3)</f>
        <v>0.35199999999999998</v>
      </c>
      <c r="I22" s="223">
        <f>ROUND(I21/E21,3)</f>
        <v>0.25900000000000001</v>
      </c>
      <c r="J22" s="224">
        <f>ROUND(J21/E21,3)</f>
        <v>9.4E-2</v>
      </c>
      <c r="K22" s="255">
        <f>ROUND(K21/E21,3)</f>
        <v>0.64800000000000002</v>
      </c>
      <c r="L22" s="223">
        <f>ROUND(L21/E21,3)</f>
        <v>0.46100000000000002</v>
      </c>
      <c r="M22" s="225">
        <f>ROUND(M21/E21,3)</f>
        <v>0.186</v>
      </c>
      <c r="N22" s="226">
        <f>ROUND(N21/E21,3)</f>
        <v>0.32</v>
      </c>
      <c r="O22" s="223">
        <f>ROUND(O21/E21,3)</f>
        <v>0.189</v>
      </c>
      <c r="P22" s="256">
        <f>ROUND(P21/E21,3)</f>
        <v>0.13100000000000001</v>
      </c>
      <c r="Q22" s="223">
        <f>ROUND(Q21/E21,3)</f>
        <v>0.189</v>
      </c>
      <c r="R22" s="223">
        <f>ROUND(R21/E21,3)</f>
        <v>0.126</v>
      </c>
      <c r="S22" s="223">
        <f>ROUND(S21/E21,3)</f>
        <v>6.3E-2</v>
      </c>
      <c r="T22" s="223">
        <f>ROUND(T21/E21,3)</f>
        <v>0.13100000000000001</v>
      </c>
      <c r="U22" s="223">
        <f>ROUND(U21/E21,3)</f>
        <v>6.3E-2</v>
      </c>
      <c r="V22" s="227">
        <f>ROUND(V21/E21,3)</f>
        <v>6.9000000000000006E-2</v>
      </c>
      <c r="W22" s="226">
        <f>ROUND(W21/E21,3)</f>
        <v>3.1E-2</v>
      </c>
      <c r="X22" s="220">
        <f>ROUND(X21/E21,3)</f>
        <v>2.8000000000000001E-2</v>
      </c>
      <c r="Y22" s="257">
        <f>ROUND(Y21/E21,3)</f>
        <v>3.0000000000000001E-3</v>
      </c>
      <c r="Z22" s="229">
        <f>ROUND(Z21/E21,3)</f>
        <v>0.29599999999999999</v>
      </c>
      <c r="AA22" s="220">
        <f>ROUND(AA21/E21,3)</f>
        <v>0.24399999999999999</v>
      </c>
      <c r="AB22" s="257">
        <f>ROUND(AB21/E21,3)</f>
        <v>5.1999999999999998E-2</v>
      </c>
      <c r="AC22" s="230"/>
    </row>
    <row r="23" spans="2:29" ht="12.9" customHeight="1" x14ac:dyDescent="0.2">
      <c r="B23" s="72"/>
      <c r="C23" s="97"/>
      <c r="D23" s="81"/>
      <c r="E23" s="331"/>
      <c r="F23" s="259">
        <f>ROUND(F21/F21,3)</f>
        <v>1</v>
      </c>
      <c r="G23" s="260">
        <f>ROUND(G21/G21,3)</f>
        <v>1</v>
      </c>
      <c r="H23" s="261"/>
      <c r="I23" s="262">
        <f>ROUND(I21/F21,3)</f>
        <v>0.35899999999999999</v>
      </c>
      <c r="J23" s="263">
        <f>ROUND(J21/G21,3)</f>
        <v>0.33400000000000002</v>
      </c>
      <c r="K23" s="264"/>
      <c r="L23" s="262">
        <f>ROUND(L21/F21,3)</f>
        <v>0.64100000000000001</v>
      </c>
      <c r="M23" s="265">
        <f>ROUND(M21/G21,3)</f>
        <v>0.66600000000000004</v>
      </c>
      <c r="N23" s="266"/>
      <c r="O23" s="262">
        <f>ROUND(O21/F21,3)</f>
        <v>0.26300000000000001</v>
      </c>
      <c r="P23" s="267">
        <f>ROUND(P21/G21,3)</f>
        <v>0.46899999999999997</v>
      </c>
      <c r="Q23" s="268"/>
      <c r="R23" s="262">
        <f>ROUND(R21/F21,3)</f>
        <v>0.17599999999999999</v>
      </c>
      <c r="S23" s="262">
        <f>ROUND(S21/G21,3)</f>
        <v>0.224</v>
      </c>
      <c r="T23" s="268"/>
      <c r="U23" s="262">
        <f>ROUND(U21/F21,3)</f>
        <v>8.6999999999999994E-2</v>
      </c>
      <c r="V23" s="269">
        <f>ROUND(V21/G21,3)</f>
        <v>0.245</v>
      </c>
      <c r="W23" s="266"/>
      <c r="X23" s="259">
        <f>ROUND(X21/F21,3)</f>
        <v>3.9E-2</v>
      </c>
      <c r="Y23" s="270">
        <f>ROUND(Y21/G21,3)</f>
        <v>0.01</v>
      </c>
      <c r="Z23" s="332"/>
      <c r="AA23" s="259">
        <f>ROUND(AA21/F21,3)</f>
        <v>0.33900000000000002</v>
      </c>
      <c r="AB23" s="270">
        <f>ROUND(AB21/G21,3)</f>
        <v>0.186</v>
      </c>
      <c r="AC23" s="230"/>
    </row>
    <row r="24" spans="2:29" ht="12.9" customHeight="1" x14ac:dyDescent="0.2">
      <c r="B24" s="72"/>
      <c r="C24" s="275" t="s">
        <v>251</v>
      </c>
      <c r="D24" s="83">
        <v>24</v>
      </c>
      <c r="E24" s="208">
        <f>F24+G24</f>
        <v>369</v>
      </c>
      <c r="F24" s="208">
        <f>I24+L24</f>
        <v>340</v>
      </c>
      <c r="G24" s="209">
        <f>J24+M24</f>
        <v>29</v>
      </c>
      <c r="H24" s="303">
        <f>'表3-2'!H24+'表3-3'!H24</f>
        <v>211</v>
      </c>
      <c r="I24" s="281">
        <f>'表3-2'!I24+'表3-3'!I24</f>
        <v>204</v>
      </c>
      <c r="J24" s="285">
        <f>'表3-2'!J24+'表3-3'!J24</f>
        <v>7</v>
      </c>
      <c r="K24" s="213">
        <f>L24+M24</f>
        <v>158</v>
      </c>
      <c r="L24" s="211">
        <f>O24+AA24+X24</f>
        <v>136</v>
      </c>
      <c r="M24" s="214">
        <f>P24+AB24+Y24</f>
        <v>22</v>
      </c>
      <c r="N24" s="271">
        <f>O24+P24</f>
        <v>73</v>
      </c>
      <c r="O24" s="211">
        <f>R24+U24</f>
        <v>62</v>
      </c>
      <c r="P24" s="272">
        <f>S24+V24</f>
        <v>11</v>
      </c>
      <c r="Q24" s="281">
        <f>'表3-2'!Q24+'表3-3'!Q24</f>
        <v>2</v>
      </c>
      <c r="R24" s="281">
        <f>'表3-2'!R24+'表3-3'!R24</f>
        <v>1</v>
      </c>
      <c r="S24" s="281">
        <f>'表3-2'!S24+'表3-3'!S24</f>
        <v>1</v>
      </c>
      <c r="T24" s="281">
        <f>'表3-2'!T24+'表3-3'!T24</f>
        <v>71</v>
      </c>
      <c r="U24" s="281">
        <f>'表3-2'!U24+'表3-3'!U24</f>
        <v>61</v>
      </c>
      <c r="V24" s="281">
        <f>'表3-2'!V24+'表3-3'!V24</f>
        <v>10</v>
      </c>
      <c r="W24" s="287">
        <f>'表3-2'!W24+'表3-3'!W24</f>
        <v>5</v>
      </c>
      <c r="X24" s="283">
        <f>'表3-2'!X24+'表3-3'!X24</f>
        <v>5</v>
      </c>
      <c r="Y24" s="290">
        <f>'表3-2'!Y24+'表3-3'!Y24</f>
        <v>0</v>
      </c>
      <c r="Z24" s="287">
        <f>'表3-2'!Z24+'表3-3'!Z24</f>
        <v>80</v>
      </c>
      <c r="AA24" s="283">
        <f>'表3-2'!AA24+'表3-3'!AA24</f>
        <v>69</v>
      </c>
      <c r="AB24" s="290">
        <f>'表3-2'!AB24+'表3-3'!AB24</f>
        <v>11</v>
      </c>
      <c r="AC24" s="218"/>
    </row>
    <row r="25" spans="2:29" ht="12.9" customHeight="1" x14ac:dyDescent="0.2">
      <c r="B25" s="72"/>
      <c r="C25" s="276"/>
      <c r="D25" s="53"/>
      <c r="E25" s="220"/>
      <c r="F25" s="220">
        <f>ROUND(F24/E24,3)</f>
        <v>0.92100000000000004</v>
      </c>
      <c r="G25" s="221">
        <f>ROUND(G24/E24,3)</f>
        <v>7.9000000000000001E-2</v>
      </c>
      <c r="H25" s="222">
        <f>ROUND(H24/E24,3)</f>
        <v>0.57199999999999995</v>
      </c>
      <c r="I25" s="223">
        <f>ROUND(I24/E24,3)</f>
        <v>0.55300000000000005</v>
      </c>
      <c r="J25" s="224">
        <f>ROUND(J24/E24,3)</f>
        <v>1.9E-2</v>
      </c>
      <c r="K25" s="255">
        <f>ROUND(K24/E24,3)</f>
        <v>0.42799999999999999</v>
      </c>
      <c r="L25" s="223">
        <f>ROUND(L24/E24,3)</f>
        <v>0.36899999999999999</v>
      </c>
      <c r="M25" s="225">
        <f>ROUND(M24/E24,3)</f>
        <v>0.06</v>
      </c>
      <c r="N25" s="226">
        <f>ROUND(N24/E24,3)</f>
        <v>0.19800000000000001</v>
      </c>
      <c r="O25" s="223">
        <f>ROUND(O24/E24,3)</f>
        <v>0.16800000000000001</v>
      </c>
      <c r="P25" s="256">
        <f>ROUND(P24/E24,3)</f>
        <v>0.03</v>
      </c>
      <c r="Q25" s="223">
        <f>ROUND(Q24/E24,3)</f>
        <v>5.0000000000000001E-3</v>
      </c>
      <c r="R25" s="223">
        <f>ROUND(R24/E24,3)</f>
        <v>3.0000000000000001E-3</v>
      </c>
      <c r="S25" s="223">
        <f>ROUND(S24/E24,3)</f>
        <v>3.0000000000000001E-3</v>
      </c>
      <c r="T25" s="223">
        <f>ROUND(T24/E24,3)</f>
        <v>0.192</v>
      </c>
      <c r="U25" s="223">
        <f>ROUND(U24/E24,3)</f>
        <v>0.16500000000000001</v>
      </c>
      <c r="V25" s="227">
        <f>ROUND(V24/E24,3)</f>
        <v>2.7E-2</v>
      </c>
      <c r="W25" s="226">
        <f>ROUND(W24/E24,3)</f>
        <v>1.4E-2</v>
      </c>
      <c r="X25" s="220">
        <f>ROUND(X24/E24,3)</f>
        <v>1.4E-2</v>
      </c>
      <c r="Y25" s="257">
        <f>ROUND(Y24/E24,3)</f>
        <v>0</v>
      </c>
      <c r="Z25" s="229">
        <f>ROUND(Z24/E24,3)</f>
        <v>0.217</v>
      </c>
      <c r="AA25" s="220">
        <f>ROUND(AA24/E24,3)</f>
        <v>0.187</v>
      </c>
      <c r="AB25" s="257">
        <f>ROUND(AB24/E24,3)</f>
        <v>0.03</v>
      </c>
      <c r="AC25" s="230"/>
    </row>
    <row r="26" spans="2:29" ht="12.9" customHeight="1" x14ac:dyDescent="0.2">
      <c r="B26" s="72"/>
      <c r="C26" s="277"/>
      <c r="D26" s="81"/>
      <c r="E26" s="331"/>
      <c r="F26" s="259">
        <f>ROUND(F24/F24,3)</f>
        <v>1</v>
      </c>
      <c r="G26" s="260">
        <f>ROUND(G24/G24,3)</f>
        <v>1</v>
      </c>
      <c r="H26" s="261"/>
      <c r="I26" s="262">
        <f>ROUND(I24/F24,3)</f>
        <v>0.6</v>
      </c>
      <c r="J26" s="263">
        <f>ROUND(J24/G24,3)</f>
        <v>0.24099999999999999</v>
      </c>
      <c r="K26" s="264"/>
      <c r="L26" s="262">
        <f>ROUND(L24/F24,3)</f>
        <v>0.4</v>
      </c>
      <c r="M26" s="265">
        <f>ROUND(M24/G24,3)</f>
        <v>0.75900000000000001</v>
      </c>
      <c r="N26" s="266"/>
      <c r="O26" s="262">
        <f>ROUND(O24/F24,3)</f>
        <v>0.182</v>
      </c>
      <c r="P26" s="267">
        <f>ROUND(P24/G24,3)</f>
        <v>0.379</v>
      </c>
      <c r="Q26" s="268"/>
      <c r="R26" s="262">
        <f>ROUND(R24/F24,3)</f>
        <v>3.0000000000000001E-3</v>
      </c>
      <c r="S26" s="262">
        <f>ROUND(S24/G24,3)</f>
        <v>3.4000000000000002E-2</v>
      </c>
      <c r="T26" s="268"/>
      <c r="U26" s="262">
        <f>ROUND(U24/F24,3)</f>
        <v>0.17899999999999999</v>
      </c>
      <c r="V26" s="269">
        <f>ROUND(V24/G24,3)</f>
        <v>0.34499999999999997</v>
      </c>
      <c r="W26" s="266"/>
      <c r="X26" s="259">
        <f>ROUND(X24/F24,3)</f>
        <v>1.4999999999999999E-2</v>
      </c>
      <c r="Y26" s="270">
        <f>ROUND(Y24/G24,3)</f>
        <v>0</v>
      </c>
      <c r="Z26" s="332"/>
      <c r="AA26" s="259">
        <f>ROUND(AA24/F24,3)</f>
        <v>0.20300000000000001</v>
      </c>
      <c r="AB26" s="270">
        <f>ROUND(AB24/G24,3)</f>
        <v>0.379</v>
      </c>
      <c r="AC26" s="230"/>
    </row>
    <row r="27" spans="2:29" ht="12.9" customHeight="1" x14ac:dyDescent="0.2">
      <c r="B27" s="72"/>
      <c r="C27" s="278" t="s">
        <v>216</v>
      </c>
      <c r="D27" s="83">
        <v>90</v>
      </c>
      <c r="E27" s="208">
        <f>F27+G27</f>
        <v>470</v>
      </c>
      <c r="F27" s="208">
        <f>I27+L27</f>
        <v>236</v>
      </c>
      <c r="G27" s="209">
        <f>J27+M27</f>
        <v>234</v>
      </c>
      <c r="H27" s="303">
        <f>'表3-2'!H27+'表3-3'!H27</f>
        <v>120</v>
      </c>
      <c r="I27" s="281">
        <f>'表3-2'!I27+'表3-3'!I27</f>
        <v>85</v>
      </c>
      <c r="J27" s="285">
        <f>'表3-2'!J27+'表3-3'!J27</f>
        <v>35</v>
      </c>
      <c r="K27" s="213">
        <f>L27+M27</f>
        <v>350</v>
      </c>
      <c r="L27" s="211">
        <f>O27+AA27+X27</f>
        <v>151</v>
      </c>
      <c r="M27" s="214">
        <f>P27+AB27+Y27</f>
        <v>199</v>
      </c>
      <c r="N27" s="271">
        <f>O27+P27</f>
        <v>275</v>
      </c>
      <c r="O27" s="211">
        <f>R27+U27</f>
        <v>98</v>
      </c>
      <c r="P27" s="272">
        <f>S27+V27</f>
        <v>177</v>
      </c>
      <c r="Q27" s="281">
        <f>'表3-2'!Q27+'表3-3'!Q27</f>
        <v>70</v>
      </c>
      <c r="R27" s="281">
        <f>'表3-2'!R27+'表3-3'!R27</f>
        <v>33</v>
      </c>
      <c r="S27" s="281">
        <f>'表3-2'!S27+'表3-3'!S27</f>
        <v>37</v>
      </c>
      <c r="T27" s="281">
        <f>'表3-2'!T27+'表3-3'!T27</f>
        <v>205</v>
      </c>
      <c r="U27" s="281">
        <f>'表3-2'!U27+'表3-3'!U27</f>
        <v>65</v>
      </c>
      <c r="V27" s="281">
        <f>'表3-2'!V27+'表3-3'!V27</f>
        <v>140</v>
      </c>
      <c r="W27" s="287">
        <f>'表3-2'!W27+'表3-3'!W27</f>
        <v>4</v>
      </c>
      <c r="X27" s="283">
        <f>'表3-2'!X27+'表3-3'!X27</f>
        <v>4</v>
      </c>
      <c r="Y27" s="290">
        <f>'表3-2'!Y27+'表3-3'!Y27</f>
        <v>0</v>
      </c>
      <c r="Z27" s="287">
        <f>'表3-2'!Z27+'表3-3'!Z27</f>
        <v>71</v>
      </c>
      <c r="AA27" s="283">
        <f>'表3-2'!AA27+'表3-3'!AA27</f>
        <v>49</v>
      </c>
      <c r="AB27" s="290">
        <f>'表3-2'!AB27+'表3-3'!AB27</f>
        <v>22</v>
      </c>
      <c r="AC27" s="218"/>
    </row>
    <row r="28" spans="2:29" ht="12.9" customHeight="1" x14ac:dyDescent="0.2">
      <c r="B28" s="72"/>
      <c r="C28" s="184"/>
      <c r="D28" s="53"/>
      <c r="E28" s="220"/>
      <c r="F28" s="220">
        <f>ROUND(F27/E27,3)</f>
        <v>0.502</v>
      </c>
      <c r="G28" s="221">
        <f>ROUND(G27/E27,3)</f>
        <v>0.498</v>
      </c>
      <c r="H28" s="222">
        <f>ROUND(H27/E27,3)</f>
        <v>0.255</v>
      </c>
      <c r="I28" s="223">
        <f>ROUND(I27/E27,3)</f>
        <v>0.18099999999999999</v>
      </c>
      <c r="J28" s="224">
        <f>ROUND(J27/E27,3)</f>
        <v>7.3999999999999996E-2</v>
      </c>
      <c r="K28" s="255">
        <f>ROUND(K27/E27,3)</f>
        <v>0.745</v>
      </c>
      <c r="L28" s="223">
        <f>ROUND(L27/E27,3)</f>
        <v>0.32100000000000001</v>
      </c>
      <c r="M28" s="225">
        <f>ROUND(M27/E27,3)</f>
        <v>0.42299999999999999</v>
      </c>
      <c r="N28" s="226">
        <f>ROUND(N27/E27,3)</f>
        <v>0.58499999999999996</v>
      </c>
      <c r="O28" s="223">
        <f>ROUND(O27/E27,3)</f>
        <v>0.20899999999999999</v>
      </c>
      <c r="P28" s="256">
        <f>ROUND(P27/E27,3)</f>
        <v>0.377</v>
      </c>
      <c r="Q28" s="223">
        <f>ROUND(Q27/E27,3)</f>
        <v>0.14899999999999999</v>
      </c>
      <c r="R28" s="223">
        <f>ROUND(R27/E27,3)</f>
        <v>7.0000000000000007E-2</v>
      </c>
      <c r="S28" s="223">
        <f>ROUND(S27/E27,3)</f>
        <v>7.9000000000000001E-2</v>
      </c>
      <c r="T28" s="223">
        <f>ROUND(T27/E27,3)</f>
        <v>0.436</v>
      </c>
      <c r="U28" s="223">
        <f>ROUND(U27/E27,3)</f>
        <v>0.13800000000000001</v>
      </c>
      <c r="V28" s="227">
        <f>ROUND(V27/E27,3)</f>
        <v>0.29799999999999999</v>
      </c>
      <c r="W28" s="226">
        <f>ROUND(W27/E27,3)</f>
        <v>8.9999999999999993E-3</v>
      </c>
      <c r="X28" s="220">
        <f>ROUND(X27/E27,3)</f>
        <v>8.9999999999999993E-3</v>
      </c>
      <c r="Y28" s="257">
        <f>ROUND(Y27/E27,3)</f>
        <v>0</v>
      </c>
      <c r="Z28" s="229">
        <f>ROUND(Z27/E27,3)</f>
        <v>0.151</v>
      </c>
      <c r="AA28" s="220">
        <f>ROUND(AA27/E27,3)</f>
        <v>0.104</v>
      </c>
      <c r="AB28" s="257">
        <f>ROUND(AB27/E27,3)</f>
        <v>4.7E-2</v>
      </c>
      <c r="AC28" s="230"/>
    </row>
    <row r="29" spans="2:29" ht="12.9" customHeight="1" x14ac:dyDescent="0.2">
      <c r="B29" s="72"/>
      <c r="C29" s="279"/>
      <c r="D29" s="81"/>
      <c r="E29" s="331"/>
      <c r="F29" s="259">
        <f>ROUND(F27/F27,3)</f>
        <v>1</v>
      </c>
      <c r="G29" s="260">
        <f>ROUND(G27/G27,3)</f>
        <v>1</v>
      </c>
      <c r="H29" s="261"/>
      <c r="I29" s="262">
        <f>ROUND(I27/F27,3)</f>
        <v>0.36</v>
      </c>
      <c r="J29" s="263">
        <f>ROUND(J27/G27,3)</f>
        <v>0.15</v>
      </c>
      <c r="K29" s="264"/>
      <c r="L29" s="262">
        <f>ROUND(L27/F27,3)</f>
        <v>0.64</v>
      </c>
      <c r="M29" s="265">
        <f>ROUND(M27/G27,3)</f>
        <v>0.85</v>
      </c>
      <c r="N29" s="266"/>
      <c r="O29" s="262">
        <f>ROUND(O27/F27,3)</f>
        <v>0.41499999999999998</v>
      </c>
      <c r="P29" s="267">
        <f>ROUND(P27/G27,3)</f>
        <v>0.75600000000000001</v>
      </c>
      <c r="Q29" s="268"/>
      <c r="R29" s="262">
        <f>ROUND(R27/F27,3)</f>
        <v>0.14000000000000001</v>
      </c>
      <c r="S29" s="262">
        <f>ROUND(S27/G27,3)</f>
        <v>0.158</v>
      </c>
      <c r="T29" s="268"/>
      <c r="U29" s="262">
        <f>ROUND(U27/F27,3)</f>
        <v>0.27500000000000002</v>
      </c>
      <c r="V29" s="269">
        <f>ROUND(V27/G27,3)</f>
        <v>0.59799999999999998</v>
      </c>
      <c r="W29" s="266"/>
      <c r="X29" s="259">
        <f>ROUND(X27/F27,3)</f>
        <v>1.7000000000000001E-2</v>
      </c>
      <c r="Y29" s="270">
        <f>ROUND(Y27/G27,3)</f>
        <v>0</v>
      </c>
      <c r="Z29" s="332"/>
      <c r="AA29" s="259">
        <f>ROUND(AA27/F27,3)</f>
        <v>0.20799999999999999</v>
      </c>
      <c r="AB29" s="270">
        <f>ROUND(AB27/G27,3)</f>
        <v>9.4E-2</v>
      </c>
      <c r="AC29" s="230"/>
    </row>
    <row r="30" spans="2:29" ht="12.9" customHeight="1" x14ac:dyDescent="0.2">
      <c r="B30" s="72"/>
      <c r="C30" s="99" t="s">
        <v>217</v>
      </c>
      <c r="D30" s="83">
        <v>8</v>
      </c>
      <c r="E30" s="208">
        <f>F30+G30</f>
        <v>170</v>
      </c>
      <c r="F30" s="208">
        <f>I30+L30</f>
        <v>69</v>
      </c>
      <c r="G30" s="209">
        <f>J30+M30</f>
        <v>101</v>
      </c>
      <c r="H30" s="303">
        <f>'表3-2'!H30+'表3-3'!H30</f>
        <v>15</v>
      </c>
      <c r="I30" s="281">
        <f>'表3-2'!I30+'表3-3'!I30</f>
        <v>11</v>
      </c>
      <c r="J30" s="285">
        <f>'表3-2'!J30+'表3-3'!J30</f>
        <v>4</v>
      </c>
      <c r="K30" s="213">
        <f>L30+M30</f>
        <v>155</v>
      </c>
      <c r="L30" s="211">
        <f>O30+AA30+X30</f>
        <v>58</v>
      </c>
      <c r="M30" s="214">
        <f>P30+AB30+Y30</f>
        <v>97</v>
      </c>
      <c r="N30" s="271">
        <f>O30+P30</f>
        <v>47</v>
      </c>
      <c r="O30" s="211">
        <f>R30+U30</f>
        <v>7</v>
      </c>
      <c r="P30" s="272">
        <f>S30+V30</f>
        <v>40</v>
      </c>
      <c r="Q30" s="281">
        <f>'表3-2'!Q30+'表3-3'!Q30</f>
        <v>9</v>
      </c>
      <c r="R30" s="281">
        <f>'表3-2'!R30+'表3-3'!R30</f>
        <v>5</v>
      </c>
      <c r="S30" s="281">
        <f>'表3-2'!S30+'表3-3'!S30</f>
        <v>4</v>
      </c>
      <c r="T30" s="281">
        <f>'表3-2'!T30+'表3-3'!T30</f>
        <v>38</v>
      </c>
      <c r="U30" s="281">
        <f>'表3-2'!U30+'表3-3'!U30</f>
        <v>2</v>
      </c>
      <c r="V30" s="281">
        <f>'表3-2'!V30+'表3-3'!V30</f>
        <v>36</v>
      </c>
      <c r="W30" s="287">
        <f>'表3-2'!W30+'表3-3'!W30</f>
        <v>0</v>
      </c>
      <c r="X30" s="283">
        <f>'表3-2'!X30+'表3-3'!X30</f>
        <v>0</v>
      </c>
      <c r="Y30" s="290">
        <f>'表3-2'!Y30+'表3-3'!Y30</f>
        <v>0</v>
      </c>
      <c r="Z30" s="287">
        <f>'表3-2'!Z30+'表3-3'!Z30</f>
        <v>108</v>
      </c>
      <c r="AA30" s="283">
        <f>'表3-2'!AA30+'表3-3'!AA30</f>
        <v>51</v>
      </c>
      <c r="AB30" s="290">
        <f>'表3-2'!AB30+'表3-3'!AB30</f>
        <v>57</v>
      </c>
      <c r="AC30" s="218"/>
    </row>
    <row r="31" spans="2:29" ht="12.9" customHeight="1" x14ac:dyDescent="0.2">
      <c r="B31" s="72"/>
      <c r="C31" s="274"/>
      <c r="D31" s="53"/>
      <c r="E31" s="220"/>
      <c r="F31" s="220">
        <f>ROUND(F30/E30,3)</f>
        <v>0.40600000000000003</v>
      </c>
      <c r="G31" s="221">
        <f>ROUND(G30/E30,3)</f>
        <v>0.59399999999999997</v>
      </c>
      <c r="H31" s="222">
        <f>ROUND(H30/E30,3)</f>
        <v>8.7999999999999995E-2</v>
      </c>
      <c r="I31" s="223">
        <f>ROUND(I30/E30,3)</f>
        <v>6.5000000000000002E-2</v>
      </c>
      <c r="J31" s="224">
        <f>ROUND(J30/E30,3)</f>
        <v>2.4E-2</v>
      </c>
      <c r="K31" s="255">
        <f>ROUND(K30/E30,3)</f>
        <v>0.91200000000000003</v>
      </c>
      <c r="L31" s="223">
        <f>ROUND(L30/E30,3)</f>
        <v>0.34100000000000003</v>
      </c>
      <c r="M31" s="225">
        <f>ROUND(M30/E30,3)</f>
        <v>0.57099999999999995</v>
      </c>
      <c r="N31" s="226">
        <f>ROUND(N30/E30,3)</f>
        <v>0.27600000000000002</v>
      </c>
      <c r="O31" s="223">
        <f>ROUND(O30/E30,3)</f>
        <v>4.1000000000000002E-2</v>
      </c>
      <c r="P31" s="256">
        <f>ROUND(P30/E30,3)</f>
        <v>0.23499999999999999</v>
      </c>
      <c r="Q31" s="223">
        <f>ROUND(Q30/E30,3)</f>
        <v>5.2999999999999999E-2</v>
      </c>
      <c r="R31" s="223">
        <f>ROUND(R30/E30,3)</f>
        <v>2.9000000000000001E-2</v>
      </c>
      <c r="S31" s="223">
        <f>ROUND(S30/E30,3)</f>
        <v>2.4E-2</v>
      </c>
      <c r="T31" s="223">
        <f>ROUND(T30/E30,3)</f>
        <v>0.224</v>
      </c>
      <c r="U31" s="223">
        <f>ROUND(U30/E30,3)</f>
        <v>1.2E-2</v>
      </c>
      <c r="V31" s="227">
        <f>ROUND(V30/E30,3)</f>
        <v>0.21199999999999999</v>
      </c>
      <c r="W31" s="226">
        <f>ROUND(W30/E30,3)</f>
        <v>0</v>
      </c>
      <c r="X31" s="220">
        <f>ROUND(X30/E30,3)</f>
        <v>0</v>
      </c>
      <c r="Y31" s="257">
        <f>ROUND(Y30/E30,3)</f>
        <v>0</v>
      </c>
      <c r="Z31" s="229">
        <f>ROUND(Z30/E30,3)</f>
        <v>0.63500000000000001</v>
      </c>
      <c r="AA31" s="220">
        <f>ROUND(AA30/E30,3)</f>
        <v>0.3</v>
      </c>
      <c r="AB31" s="257">
        <f>ROUND(AB30/E30,3)</f>
        <v>0.33500000000000002</v>
      </c>
      <c r="AC31" s="230"/>
    </row>
    <row r="32" spans="2:29" ht="12.9" customHeight="1" x14ac:dyDescent="0.2">
      <c r="B32" s="72"/>
      <c r="C32" s="97"/>
      <c r="D32" s="81"/>
      <c r="E32" s="331"/>
      <c r="F32" s="259">
        <f>ROUND(F30/F30,3)</f>
        <v>1</v>
      </c>
      <c r="G32" s="260">
        <f>ROUND(G30/G30,3)</f>
        <v>1</v>
      </c>
      <c r="H32" s="261"/>
      <c r="I32" s="262">
        <f>ROUND(I30/F30,3)</f>
        <v>0.159</v>
      </c>
      <c r="J32" s="263">
        <f>ROUND(J30/G30,3)</f>
        <v>0.04</v>
      </c>
      <c r="K32" s="264"/>
      <c r="L32" s="262">
        <f>ROUND(L30/F30,3)</f>
        <v>0.84099999999999997</v>
      </c>
      <c r="M32" s="265">
        <f>ROUND(M30/G30,3)</f>
        <v>0.96</v>
      </c>
      <c r="N32" s="266"/>
      <c r="O32" s="262">
        <f>ROUND(O30/F30,3)</f>
        <v>0.10100000000000001</v>
      </c>
      <c r="P32" s="267">
        <f>ROUND(P30/G30,3)</f>
        <v>0.39600000000000002</v>
      </c>
      <c r="Q32" s="268"/>
      <c r="R32" s="262">
        <f>ROUND(R30/F30,3)</f>
        <v>7.1999999999999995E-2</v>
      </c>
      <c r="S32" s="262">
        <f>ROUND(S30/G30,3)</f>
        <v>0.04</v>
      </c>
      <c r="T32" s="268"/>
      <c r="U32" s="262">
        <f>ROUND(U30/F30,3)</f>
        <v>2.9000000000000001E-2</v>
      </c>
      <c r="V32" s="269">
        <f>ROUND(V30/G30,3)</f>
        <v>0.35599999999999998</v>
      </c>
      <c r="W32" s="266"/>
      <c r="X32" s="259">
        <f>ROUND(X30/F30,3)</f>
        <v>0</v>
      </c>
      <c r="Y32" s="270">
        <f>ROUND(Y30/G30,3)</f>
        <v>0</v>
      </c>
      <c r="Z32" s="332"/>
      <c r="AA32" s="259">
        <f>ROUND(AA30/F30,3)</f>
        <v>0.73899999999999999</v>
      </c>
      <c r="AB32" s="270">
        <f>ROUND(AB30/G30,3)</f>
        <v>0.56399999999999995</v>
      </c>
      <c r="AC32" s="230"/>
    </row>
    <row r="33" spans="2:29" ht="12.9" customHeight="1" x14ac:dyDescent="0.2">
      <c r="B33" s="72"/>
      <c r="C33" s="274" t="s">
        <v>218</v>
      </c>
      <c r="D33" s="83">
        <v>159</v>
      </c>
      <c r="E33" s="208">
        <f>F33+G33</f>
        <v>2943</v>
      </c>
      <c r="F33" s="208">
        <f>I33+L33</f>
        <v>1276</v>
      </c>
      <c r="G33" s="209">
        <f>J33+M33</f>
        <v>1667</v>
      </c>
      <c r="H33" s="303">
        <f>'表3-2'!H33+'表3-3'!H33</f>
        <v>942</v>
      </c>
      <c r="I33" s="281">
        <f>'表3-2'!I33+'表3-3'!I33</f>
        <v>444</v>
      </c>
      <c r="J33" s="285">
        <f>'表3-2'!J33+'表3-3'!J33</f>
        <v>498</v>
      </c>
      <c r="K33" s="213">
        <f>L33+M33</f>
        <v>2001</v>
      </c>
      <c r="L33" s="211">
        <f>O33+AA33+X33</f>
        <v>832</v>
      </c>
      <c r="M33" s="214">
        <f>P33+AB33+Y33</f>
        <v>1169</v>
      </c>
      <c r="N33" s="271">
        <f>O33+P33</f>
        <v>1553</v>
      </c>
      <c r="O33" s="211">
        <f>R33+U33</f>
        <v>610</v>
      </c>
      <c r="P33" s="272">
        <f>S33+V33</f>
        <v>943</v>
      </c>
      <c r="Q33" s="281">
        <f>'表3-2'!Q33+'表3-3'!Q33</f>
        <v>258</v>
      </c>
      <c r="R33" s="281">
        <f>'表3-2'!R33+'表3-3'!R33</f>
        <v>128</v>
      </c>
      <c r="S33" s="281">
        <f>'表3-2'!S33+'表3-3'!S33</f>
        <v>130</v>
      </c>
      <c r="T33" s="281">
        <f>'表3-2'!T33+'表3-3'!T33</f>
        <v>1295</v>
      </c>
      <c r="U33" s="281">
        <f>'表3-2'!U33+'表3-3'!U33</f>
        <v>482</v>
      </c>
      <c r="V33" s="281">
        <f>'表3-2'!V33+'表3-3'!V33</f>
        <v>813</v>
      </c>
      <c r="W33" s="287">
        <f>'表3-2'!W33+'表3-3'!W33</f>
        <v>98</v>
      </c>
      <c r="X33" s="283">
        <f>'表3-2'!X33+'表3-3'!X33</f>
        <v>57</v>
      </c>
      <c r="Y33" s="290">
        <f>'表3-2'!Y33+'表3-3'!Y33</f>
        <v>41</v>
      </c>
      <c r="Z33" s="287">
        <f>'表3-2'!Z33+'表3-3'!Z33</f>
        <v>350</v>
      </c>
      <c r="AA33" s="283">
        <f>'表3-2'!AA33+'表3-3'!AA33</f>
        <v>165</v>
      </c>
      <c r="AB33" s="290">
        <f>'表3-2'!AB33+'表3-3'!AB33</f>
        <v>185</v>
      </c>
      <c r="AC33" s="218"/>
    </row>
    <row r="34" spans="2:29" ht="12.9" customHeight="1" x14ac:dyDescent="0.2">
      <c r="B34" s="72"/>
      <c r="C34" s="274"/>
      <c r="D34" s="53"/>
      <c r="E34" s="220"/>
      <c r="F34" s="220">
        <f>ROUND(F33/E33,3)</f>
        <v>0.434</v>
      </c>
      <c r="G34" s="221">
        <f>ROUND(G33/E33,3)</f>
        <v>0.56599999999999995</v>
      </c>
      <c r="H34" s="222">
        <f>ROUND(H33/E33,3)</f>
        <v>0.32</v>
      </c>
      <c r="I34" s="223">
        <f>ROUND(I33/E33,3)</f>
        <v>0.151</v>
      </c>
      <c r="J34" s="224">
        <f>ROUND(J33/E33,3)</f>
        <v>0.16900000000000001</v>
      </c>
      <c r="K34" s="255">
        <f>ROUND(K33/E33,3)</f>
        <v>0.68</v>
      </c>
      <c r="L34" s="223">
        <f>ROUND(L33/E33,3)</f>
        <v>0.28299999999999997</v>
      </c>
      <c r="M34" s="225">
        <f>ROUND(M33/E33,3)</f>
        <v>0.39700000000000002</v>
      </c>
      <c r="N34" s="226">
        <f>ROUND(N33/E33,3)</f>
        <v>0.52800000000000002</v>
      </c>
      <c r="O34" s="223">
        <f>ROUND(O33/E33,3)</f>
        <v>0.20699999999999999</v>
      </c>
      <c r="P34" s="256">
        <f>ROUND(P33/E33,3)</f>
        <v>0.32</v>
      </c>
      <c r="Q34" s="223">
        <f>ROUND(Q33/E33,3)</f>
        <v>8.7999999999999995E-2</v>
      </c>
      <c r="R34" s="223">
        <f>ROUND(R33/E33,3)</f>
        <v>4.2999999999999997E-2</v>
      </c>
      <c r="S34" s="223">
        <f>ROUND(S33/E33,3)</f>
        <v>4.3999999999999997E-2</v>
      </c>
      <c r="T34" s="223">
        <f>ROUND(T33/E33,3)</f>
        <v>0.44</v>
      </c>
      <c r="U34" s="223">
        <f>ROUND(U33/E33,3)</f>
        <v>0.16400000000000001</v>
      </c>
      <c r="V34" s="227">
        <f>ROUND(V33/E33,3)</f>
        <v>0.27600000000000002</v>
      </c>
      <c r="W34" s="226">
        <f>ROUND(W33/E33,3)</f>
        <v>3.3000000000000002E-2</v>
      </c>
      <c r="X34" s="220">
        <f>ROUND(X33/E33,3)</f>
        <v>1.9E-2</v>
      </c>
      <c r="Y34" s="257">
        <f>ROUND(Y33/E33,3)</f>
        <v>1.4E-2</v>
      </c>
      <c r="Z34" s="229">
        <f>ROUND(Z33/E33,3)</f>
        <v>0.11899999999999999</v>
      </c>
      <c r="AA34" s="220">
        <f>ROUND(AA33/E33,3)</f>
        <v>5.6000000000000001E-2</v>
      </c>
      <c r="AB34" s="257">
        <f>ROUND(AB33/E33,3)</f>
        <v>6.3E-2</v>
      </c>
      <c r="AC34" s="230"/>
    </row>
    <row r="35" spans="2:29" ht="12.9" customHeight="1" thickBot="1" x14ac:dyDescent="0.25">
      <c r="B35" s="89"/>
      <c r="C35" s="274"/>
      <c r="D35" s="90"/>
      <c r="E35" s="331"/>
      <c r="F35" s="259">
        <f>ROUND(F33/F33,3)</f>
        <v>1</v>
      </c>
      <c r="G35" s="260">
        <f>ROUND(G33/G33,3)</f>
        <v>1</v>
      </c>
      <c r="H35" s="261"/>
      <c r="I35" s="262">
        <f>ROUND(I33/F33,3)</f>
        <v>0.34799999999999998</v>
      </c>
      <c r="J35" s="263">
        <f>ROUND(J33/G33,3)</f>
        <v>0.29899999999999999</v>
      </c>
      <c r="K35" s="264"/>
      <c r="L35" s="280">
        <f>ROUND(L33/F33,3)</f>
        <v>0.65200000000000002</v>
      </c>
      <c r="M35" s="265">
        <f>ROUND(M33/G33,3)</f>
        <v>0.70099999999999996</v>
      </c>
      <c r="N35" s="266"/>
      <c r="O35" s="262">
        <f>ROUND(O33/F33,3)</f>
        <v>0.47799999999999998</v>
      </c>
      <c r="P35" s="267">
        <f>ROUND(P33/G33,3)</f>
        <v>0.56599999999999995</v>
      </c>
      <c r="Q35" s="268"/>
      <c r="R35" s="262">
        <f>ROUND(R33/F33,3)</f>
        <v>0.1</v>
      </c>
      <c r="S35" s="262">
        <f>ROUND(S33/G33,3)</f>
        <v>7.8E-2</v>
      </c>
      <c r="T35" s="268"/>
      <c r="U35" s="262">
        <f>ROUND(U33/F33,3)</f>
        <v>0.378</v>
      </c>
      <c r="V35" s="269">
        <f>ROUND(V33/G33,3)</f>
        <v>0.48799999999999999</v>
      </c>
      <c r="W35" s="266"/>
      <c r="X35" s="259">
        <f>ROUND(X33/F33,3)</f>
        <v>4.4999999999999998E-2</v>
      </c>
      <c r="Y35" s="270">
        <f>ROUND(Y33/G33,3)</f>
        <v>2.5000000000000001E-2</v>
      </c>
      <c r="Z35" s="332"/>
      <c r="AA35" s="259">
        <f>ROUND(AA33/F33,3)</f>
        <v>0.129</v>
      </c>
      <c r="AB35" s="270">
        <f>ROUND(AB33/G33,3)</f>
        <v>0.111</v>
      </c>
      <c r="AC35" s="230"/>
    </row>
    <row r="36" spans="2:29" ht="12.9" customHeight="1" thickTop="1" x14ac:dyDescent="0.2">
      <c r="B36" s="66" t="s">
        <v>219</v>
      </c>
      <c r="C36" s="96" t="s">
        <v>220</v>
      </c>
      <c r="D36" s="83">
        <v>87</v>
      </c>
      <c r="E36" s="244">
        <f>F36+G36</f>
        <v>185</v>
      </c>
      <c r="F36" s="244">
        <f>I36+L36</f>
        <v>96</v>
      </c>
      <c r="G36" s="245">
        <f>J36+M36</f>
        <v>89</v>
      </c>
      <c r="H36" s="246">
        <f>'表3-2'!H36+'表3-3'!H36</f>
        <v>114</v>
      </c>
      <c r="I36" s="247">
        <f>'表3-2'!I36+'表3-3'!I36</f>
        <v>72</v>
      </c>
      <c r="J36" s="248">
        <f>'表3-2'!J36+'表3-3'!J36</f>
        <v>42</v>
      </c>
      <c r="K36" s="249">
        <f>L36+M36</f>
        <v>71</v>
      </c>
      <c r="L36" s="281">
        <f>O36+AA36+X36</f>
        <v>24</v>
      </c>
      <c r="M36" s="250">
        <f>P36+AB36+Y36</f>
        <v>47</v>
      </c>
      <c r="N36" s="251">
        <f>O36+P36</f>
        <v>63</v>
      </c>
      <c r="O36" s="247">
        <f>R36+U36</f>
        <v>20</v>
      </c>
      <c r="P36" s="252">
        <f>S36+V36</f>
        <v>43</v>
      </c>
      <c r="Q36" s="247">
        <f>'表3-2'!Q36+'表3-3'!Q36</f>
        <v>4</v>
      </c>
      <c r="R36" s="247">
        <f>'表3-2'!R36+'表3-3'!R36</f>
        <v>1</v>
      </c>
      <c r="S36" s="247">
        <f>'表3-2'!S36+'表3-3'!S36</f>
        <v>3</v>
      </c>
      <c r="T36" s="247">
        <f>'表3-2'!T36+'表3-3'!T36</f>
        <v>59</v>
      </c>
      <c r="U36" s="247">
        <f>'表3-2'!U36+'表3-3'!U36</f>
        <v>19</v>
      </c>
      <c r="V36" s="247">
        <f>'表3-2'!V36+'表3-3'!V36</f>
        <v>40</v>
      </c>
      <c r="W36" s="251">
        <f>'表3-2'!W36+'表3-3'!W36</f>
        <v>0</v>
      </c>
      <c r="X36" s="244">
        <f>'表3-2'!X36+'表3-3'!X36</f>
        <v>0</v>
      </c>
      <c r="Y36" s="254">
        <f>'表3-2'!Y36+'表3-3'!Y36</f>
        <v>0</v>
      </c>
      <c r="Z36" s="251">
        <f>'表3-2'!Z36+'表3-3'!Z36</f>
        <v>8</v>
      </c>
      <c r="AA36" s="244">
        <f>'表3-2'!AA36+'表3-3'!AA36</f>
        <v>4</v>
      </c>
      <c r="AB36" s="254">
        <f>'表3-2'!AB36+'表3-3'!AB36</f>
        <v>4</v>
      </c>
      <c r="AC36" s="218"/>
    </row>
    <row r="37" spans="2:29" ht="12.9" customHeight="1" x14ac:dyDescent="0.2">
      <c r="B37" s="72"/>
      <c r="C37" s="97"/>
      <c r="D37" s="53"/>
      <c r="E37" s="220"/>
      <c r="F37" s="220">
        <f>ROUND(F36/E36,3)</f>
        <v>0.51900000000000002</v>
      </c>
      <c r="G37" s="221">
        <f>ROUND(G36/E36,3)</f>
        <v>0.48099999999999998</v>
      </c>
      <c r="H37" s="222">
        <f>ROUND(H36/E36,3)</f>
        <v>0.61599999999999999</v>
      </c>
      <c r="I37" s="223">
        <f>ROUND(I36/E36,3)</f>
        <v>0.38900000000000001</v>
      </c>
      <c r="J37" s="224">
        <f>ROUND(J36/E36,3)</f>
        <v>0.22700000000000001</v>
      </c>
      <c r="K37" s="255">
        <f>ROUND(K36/E36,3)</f>
        <v>0.38400000000000001</v>
      </c>
      <c r="L37" s="223">
        <f>ROUND(L36/E36,3)</f>
        <v>0.13</v>
      </c>
      <c r="M37" s="225">
        <f>ROUND(M36/E36,3)</f>
        <v>0.254</v>
      </c>
      <c r="N37" s="226">
        <f>ROUND(N36/E36,3)</f>
        <v>0.34100000000000003</v>
      </c>
      <c r="O37" s="223">
        <f>ROUND(O36/E36,3)</f>
        <v>0.108</v>
      </c>
      <c r="P37" s="256">
        <f>ROUND(P36/E36,3)</f>
        <v>0.23200000000000001</v>
      </c>
      <c r="Q37" s="223">
        <f>ROUND(Q36/E36,3)</f>
        <v>2.1999999999999999E-2</v>
      </c>
      <c r="R37" s="223">
        <f>ROUND(R36/E36,3)</f>
        <v>5.0000000000000001E-3</v>
      </c>
      <c r="S37" s="223">
        <f>ROUND(S36/E36,3)</f>
        <v>1.6E-2</v>
      </c>
      <c r="T37" s="223">
        <f>ROUND(T36/E36,3)</f>
        <v>0.31900000000000001</v>
      </c>
      <c r="U37" s="223">
        <f>ROUND(U36/E36,3)</f>
        <v>0.10299999999999999</v>
      </c>
      <c r="V37" s="227">
        <f>ROUND(V36/E36,3)</f>
        <v>0.216</v>
      </c>
      <c r="W37" s="226">
        <f>ROUND(W36/E36,3)</f>
        <v>0</v>
      </c>
      <c r="X37" s="220">
        <f>ROUND(X36/E36,3)</f>
        <v>0</v>
      </c>
      <c r="Y37" s="257">
        <f>ROUND(Y36/E36,3)</f>
        <v>0</v>
      </c>
      <c r="Z37" s="229">
        <f>ROUND(Z36/E36,3)</f>
        <v>4.2999999999999997E-2</v>
      </c>
      <c r="AA37" s="220">
        <f>ROUND(AA36/E36,3)</f>
        <v>2.1999999999999999E-2</v>
      </c>
      <c r="AB37" s="257">
        <f>ROUND(AB36/E36,3)</f>
        <v>2.1999999999999999E-2</v>
      </c>
      <c r="AC37" s="230"/>
    </row>
    <row r="38" spans="2:29" ht="12.9" customHeight="1" x14ac:dyDescent="0.2">
      <c r="B38" s="72"/>
      <c r="C38" s="98"/>
      <c r="D38" s="81"/>
      <c r="E38" s="331"/>
      <c r="F38" s="259">
        <f>ROUND(F36/F36,3)</f>
        <v>1</v>
      </c>
      <c r="G38" s="260">
        <f>ROUND(G36/G36,3)</f>
        <v>1</v>
      </c>
      <c r="H38" s="261"/>
      <c r="I38" s="262">
        <f>ROUND(I36/F36,3)</f>
        <v>0.75</v>
      </c>
      <c r="J38" s="263">
        <f>ROUND(J36/G36,3)</f>
        <v>0.47199999999999998</v>
      </c>
      <c r="K38" s="264"/>
      <c r="L38" s="262">
        <f>ROUND(L36/F36,3)</f>
        <v>0.25</v>
      </c>
      <c r="M38" s="269">
        <f>ROUND(M36/G36,3)</f>
        <v>0.52800000000000002</v>
      </c>
      <c r="N38" s="266"/>
      <c r="O38" s="262">
        <f>ROUND(O36/F36,3)</f>
        <v>0.20799999999999999</v>
      </c>
      <c r="P38" s="267">
        <f>ROUND(P36/G36,3)</f>
        <v>0.48299999999999998</v>
      </c>
      <c r="Q38" s="268"/>
      <c r="R38" s="262">
        <f>ROUND(R36/F36,3)</f>
        <v>0.01</v>
      </c>
      <c r="S38" s="262">
        <f>ROUND(S36/G36,3)</f>
        <v>3.4000000000000002E-2</v>
      </c>
      <c r="T38" s="268"/>
      <c r="U38" s="262">
        <f>ROUND(U36/F36,3)</f>
        <v>0.19800000000000001</v>
      </c>
      <c r="V38" s="269">
        <f>ROUND(V36/G36,3)</f>
        <v>0.44900000000000001</v>
      </c>
      <c r="W38" s="266"/>
      <c r="X38" s="259">
        <f>ROUND(X36/F36,3)</f>
        <v>0</v>
      </c>
      <c r="Y38" s="270">
        <f>ROUND(Y36/G36,3)</f>
        <v>0</v>
      </c>
      <c r="Z38" s="332"/>
      <c r="AA38" s="259">
        <f>ROUND(AA36/F36,3)</f>
        <v>4.2000000000000003E-2</v>
      </c>
      <c r="AB38" s="270">
        <f>ROUND(AB36/G36,3)</f>
        <v>4.4999999999999998E-2</v>
      </c>
      <c r="AC38" s="230"/>
    </row>
    <row r="39" spans="2:29" ht="12.9" customHeight="1" x14ac:dyDescent="0.2">
      <c r="B39" s="72"/>
      <c r="C39" s="98" t="s">
        <v>221</v>
      </c>
      <c r="D39" s="83">
        <v>178</v>
      </c>
      <c r="E39" s="208">
        <f>F39+G39</f>
        <v>720</v>
      </c>
      <c r="F39" s="208">
        <f>I39+L39</f>
        <v>432</v>
      </c>
      <c r="G39" s="209">
        <f>J39+M39</f>
        <v>288</v>
      </c>
      <c r="H39" s="303">
        <f>'表3-2'!H39+'表3-3'!H39</f>
        <v>339</v>
      </c>
      <c r="I39" s="281">
        <f>'表3-2'!I39+'表3-3'!I39</f>
        <v>240</v>
      </c>
      <c r="J39" s="285">
        <f>'表3-2'!J39+'表3-3'!J39</f>
        <v>99</v>
      </c>
      <c r="K39" s="213">
        <f>L39+M39</f>
        <v>381</v>
      </c>
      <c r="L39" s="211">
        <f>O39+AA39+X39</f>
        <v>192</v>
      </c>
      <c r="M39" s="282">
        <f>P39+AB39+Y39</f>
        <v>189</v>
      </c>
      <c r="N39" s="271">
        <f>O39+P39</f>
        <v>294</v>
      </c>
      <c r="O39" s="211">
        <f>R39+U39</f>
        <v>139</v>
      </c>
      <c r="P39" s="272">
        <f>S39+V39</f>
        <v>155</v>
      </c>
      <c r="Q39" s="281">
        <f>'表3-2'!Q39+'表3-3'!Q39</f>
        <v>56</v>
      </c>
      <c r="R39" s="281">
        <f>'表3-2'!R39+'表3-3'!R39</f>
        <v>35</v>
      </c>
      <c r="S39" s="281">
        <f>'表3-2'!S39+'表3-3'!S39</f>
        <v>21</v>
      </c>
      <c r="T39" s="281">
        <f>'表3-2'!T39+'表3-3'!T39</f>
        <v>238</v>
      </c>
      <c r="U39" s="281">
        <f>'表3-2'!U39+'表3-3'!U39</f>
        <v>104</v>
      </c>
      <c r="V39" s="281">
        <f>'表3-2'!V39+'表3-3'!V39</f>
        <v>134</v>
      </c>
      <c r="W39" s="287">
        <f>'表3-2'!W39+'表3-3'!W39</f>
        <v>7</v>
      </c>
      <c r="X39" s="283">
        <f>'表3-2'!X39+'表3-3'!X39</f>
        <v>3</v>
      </c>
      <c r="Y39" s="290">
        <f>'表3-2'!Y39+'表3-3'!Y39</f>
        <v>4</v>
      </c>
      <c r="Z39" s="287">
        <f>'表3-2'!Z39+'表3-3'!Z39</f>
        <v>80</v>
      </c>
      <c r="AA39" s="283">
        <f>'表3-2'!AA39+'表3-3'!AA39</f>
        <v>50</v>
      </c>
      <c r="AB39" s="290">
        <f>'表3-2'!AB39+'表3-3'!AB39</f>
        <v>30</v>
      </c>
      <c r="AC39" s="218"/>
    </row>
    <row r="40" spans="2:29" ht="12.9" customHeight="1" x14ac:dyDescent="0.2">
      <c r="B40" s="72"/>
      <c r="C40" s="98"/>
      <c r="D40" s="53"/>
      <c r="E40" s="220"/>
      <c r="F40" s="220">
        <f>ROUND(F39/E39,3)</f>
        <v>0.6</v>
      </c>
      <c r="G40" s="221">
        <f>ROUND(G39/E39,3)</f>
        <v>0.4</v>
      </c>
      <c r="H40" s="222">
        <f>ROUND(H39/E39,3)</f>
        <v>0.47099999999999997</v>
      </c>
      <c r="I40" s="223">
        <f>ROUND(I39/E39,3)</f>
        <v>0.33300000000000002</v>
      </c>
      <c r="J40" s="224">
        <f>ROUND(J39/E39,3)</f>
        <v>0.13800000000000001</v>
      </c>
      <c r="K40" s="255">
        <f>ROUND(K39/E39,3)</f>
        <v>0.52900000000000003</v>
      </c>
      <c r="L40" s="223">
        <f>ROUND(L39/E39,3)</f>
        <v>0.26700000000000002</v>
      </c>
      <c r="M40" s="225">
        <f>ROUND(M39/E39,3)</f>
        <v>0.26300000000000001</v>
      </c>
      <c r="N40" s="226">
        <f>ROUND(N39/E39,3)</f>
        <v>0.40799999999999997</v>
      </c>
      <c r="O40" s="223">
        <f>ROUND(O39/E39,3)</f>
        <v>0.193</v>
      </c>
      <c r="P40" s="256">
        <f>ROUND(P39/E39,3)</f>
        <v>0.215</v>
      </c>
      <c r="Q40" s="223">
        <f>ROUND(Q39/E39,3)</f>
        <v>7.8E-2</v>
      </c>
      <c r="R40" s="223">
        <f>ROUND(R39/E39,3)</f>
        <v>4.9000000000000002E-2</v>
      </c>
      <c r="S40" s="223">
        <f>ROUND(S39/E39,3)</f>
        <v>2.9000000000000001E-2</v>
      </c>
      <c r="T40" s="223">
        <f>ROUND(T39/E39,3)</f>
        <v>0.33100000000000002</v>
      </c>
      <c r="U40" s="223">
        <f>ROUND(U39/E39,3)</f>
        <v>0.14399999999999999</v>
      </c>
      <c r="V40" s="227">
        <f>ROUND(V39/E39,3)</f>
        <v>0.186</v>
      </c>
      <c r="W40" s="226">
        <f>ROUND(W39/E39,3)</f>
        <v>0.01</v>
      </c>
      <c r="X40" s="220">
        <f>ROUND(X39/E39,3)</f>
        <v>4.0000000000000001E-3</v>
      </c>
      <c r="Y40" s="257">
        <f>ROUND(Y39/E39,3)</f>
        <v>6.0000000000000001E-3</v>
      </c>
      <c r="Z40" s="229">
        <f>ROUND(Z39/E39,3)</f>
        <v>0.111</v>
      </c>
      <c r="AA40" s="220">
        <f>ROUND(AA39/E39,3)</f>
        <v>6.9000000000000006E-2</v>
      </c>
      <c r="AB40" s="257">
        <f>ROUND(AB39/E39,3)</f>
        <v>4.2000000000000003E-2</v>
      </c>
      <c r="AC40" s="230"/>
    </row>
    <row r="41" spans="2:29" ht="12.9" customHeight="1" x14ac:dyDescent="0.2">
      <c r="B41" s="72"/>
      <c r="C41" s="98"/>
      <c r="D41" s="81"/>
      <c r="E41" s="331"/>
      <c r="F41" s="259">
        <f>ROUND(F39/F39,3)</f>
        <v>1</v>
      </c>
      <c r="G41" s="260">
        <f>ROUND(G39/G39,3)</f>
        <v>1</v>
      </c>
      <c r="H41" s="261"/>
      <c r="I41" s="262">
        <f>ROUND(I39/F39,3)</f>
        <v>0.55600000000000005</v>
      </c>
      <c r="J41" s="263">
        <f>ROUND(J39/G39,3)</f>
        <v>0.34399999999999997</v>
      </c>
      <c r="K41" s="264"/>
      <c r="L41" s="262">
        <f>ROUND(L39/F39,3)</f>
        <v>0.44400000000000001</v>
      </c>
      <c r="M41" s="265">
        <f>ROUND(M39/G39,3)</f>
        <v>0.65600000000000003</v>
      </c>
      <c r="N41" s="266"/>
      <c r="O41" s="262">
        <f>ROUND(O39/F39,3)</f>
        <v>0.32200000000000001</v>
      </c>
      <c r="P41" s="267">
        <f>ROUND(P39/G39,3)</f>
        <v>0.53800000000000003</v>
      </c>
      <c r="Q41" s="268"/>
      <c r="R41" s="262">
        <f>ROUND(R39/F39,3)</f>
        <v>8.1000000000000003E-2</v>
      </c>
      <c r="S41" s="262">
        <f>ROUND(S39/G39,3)</f>
        <v>7.2999999999999995E-2</v>
      </c>
      <c r="T41" s="268"/>
      <c r="U41" s="262">
        <f>ROUND(U39/F39,3)</f>
        <v>0.24099999999999999</v>
      </c>
      <c r="V41" s="269">
        <f>ROUND(V39/G39,3)</f>
        <v>0.46500000000000002</v>
      </c>
      <c r="W41" s="266"/>
      <c r="X41" s="259">
        <f>ROUND(X39/F39,3)</f>
        <v>7.0000000000000001E-3</v>
      </c>
      <c r="Y41" s="270">
        <f>ROUND(Y39/G39,3)</f>
        <v>1.4E-2</v>
      </c>
      <c r="Z41" s="332"/>
      <c r="AA41" s="259">
        <f>ROUND(AA39/F39,3)</f>
        <v>0.11600000000000001</v>
      </c>
      <c r="AB41" s="270">
        <f>ROUND(AB39/G39,3)</f>
        <v>0.104</v>
      </c>
      <c r="AC41" s="230"/>
    </row>
    <row r="42" spans="2:29" ht="12.9" customHeight="1" x14ac:dyDescent="0.2">
      <c r="B42" s="72"/>
      <c r="C42" s="97" t="s">
        <v>222</v>
      </c>
      <c r="D42" s="83">
        <v>53</v>
      </c>
      <c r="E42" s="283">
        <f>F42+G42</f>
        <v>499</v>
      </c>
      <c r="F42" s="283">
        <f>I42+L42</f>
        <v>317</v>
      </c>
      <c r="G42" s="284">
        <f>J42+M42</f>
        <v>182</v>
      </c>
      <c r="H42" s="303">
        <f>'表3-2'!H42+'表3-3'!H42</f>
        <v>272</v>
      </c>
      <c r="I42" s="281">
        <f>'表3-2'!I42+'表3-3'!I42</f>
        <v>195</v>
      </c>
      <c r="J42" s="285">
        <f>'表3-2'!J42+'表3-3'!J42</f>
        <v>77</v>
      </c>
      <c r="K42" s="286">
        <f>L42+M42</f>
        <v>227</v>
      </c>
      <c r="L42" s="211">
        <f>O42+AA42+X42</f>
        <v>122</v>
      </c>
      <c r="M42" s="282">
        <f>P42+AB42+Y42</f>
        <v>105</v>
      </c>
      <c r="N42" s="287">
        <f>O42+P42</f>
        <v>184</v>
      </c>
      <c r="O42" s="281">
        <f>R42+U42</f>
        <v>96</v>
      </c>
      <c r="P42" s="288">
        <f>S42+V42</f>
        <v>88</v>
      </c>
      <c r="Q42" s="281">
        <f>'表3-2'!Q42+'表3-3'!Q42</f>
        <v>40</v>
      </c>
      <c r="R42" s="281">
        <f>'表3-2'!R42+'表3-3'!R42</f>
        <v>28</v>
      </c>
      <c r="S42" s="281">
        <f>'表3-2'!S42+'表3-3'!S42</f>
        <v>12</v>
      </c>
      <c r="T42" s="281">
        <f>'表3-2'!T42+'表3-3'!T42</f>
        <v>144</v>
      </c>
      <c r="U42" s="281">
        <f>'表3-2'!U42+'表3-3'!U42</f>
        <v>68</v>
      </c>
      <c r="V42" s="281">
        <f>'表3-2'!V42+'表3-3'!V42</f>
        <v>76</v>
      </c>
      <c r="W42" s="287">
        <f>'表3-2'!W42+'表3-3'!W42</f>
        <v>3</v>
      </c>
      <c r="X42" s="283">
        <f>'表3-2'!X42+'表3-3'!X42</f>
        <v>1</v>
      </c>
      <c r="Y42" s="290">
        <f>'表3-2'!Y42+'表3-3'!Y42</f>
        <v>2</v>
      </c>
      <c r="Z42" s="287">
        <f>'表3-2'!Z42+'表3-3'!Z42</f>
        <v>40</v>
      </c>
      <c r="AA42" s="283">
        <f>'表3-2'!AA42+'表3-3'!AA42</f>
        <v>25</v>
      </c>
      <c r="AB42" s="290">
        <f>'表3-2'!AB42+'表3-3'!AB42</f>
        <v>15</v>
      </c>
      <c r="AC42" s="218"/>
    </row>
    <row r="43" spans="2:29" ht="12.9" customHeight="1" x14ac:dyDescent="0.2">
      <c r="B43" s="72"/>
      <c r="C43" s="98"/>
      <c r="D43" s="53"/>
      <c r="E43" s="220"/>
      <c r="F43" s="220">
        <f>ROUND(F42/E42,3)</f>
        <v>0.63500000000000001</v>
      </c>
      <c r="G43" s="221">
        <f>ROUND(G42/E42,3)</f>
        <v>0.36499999999999999</v>
      </c>
      <c r="H43" s="222">
        <f>ROUND(H42/E42,3)</f>
        <v>0.54500000000000004</v>
      </c>
      <c r="I43" s="223">
        <f>ROUND(I42/E42,3)</f>
        <v>0.39100000000000001</v>
      </c>
      <c r="J43" s="224">
        <f>ROUND(J42/E42,3)</f>
        <v>0.154</v>
      </c>
      <c r="K43" s="255">
        <f>ROUND(K42/E42,3)</f>
        <v>0.45500000000000002</v>
      </c>
      <c r="L43" s="223">
        <f>ROUND(L42/E42,3)</f>
        <v>0.24399999999999999</v>
      </c>
      <c r="M43" s="225">
        <f>ROUND(M42/E42,3)</f>
        <v>0.21</v>
      </c>
      <c r="N43" s="226">
        <f>ROUND(N42/E42,3)</f>
        <v>0.36899999999999999</v>
      </c>
      <c r="O43" s="223">
        <f>ROUND(O42/E42,3)</f>
        <v>0.192</v>
      </c>
      <c r="P43" s="256">
        <f>ROUND(P42/E42,3)</f>
        <v>0.17599999999999999</v>
      </c>
      <c r="Q43" s="223">
        <f>ROUND(Q42/E42,3)</f>
        <v>0.08</v>
      </c>
      <c r="R43" s="223">
        <f>ROUND(R42/E42,3)</f>
        <v>5.6000000000000001E-2</v>
      </c>
      <c r="S43" s="223">
        <f>ROUND(S42/E42,3)</f>
        <v>2.4E-2</v>
      </c>
      <c r="T43" s="223">
        <f>ROUND(T42/E42,3)</f>
        <v>0.28899999999999998</v>
      </c>
      <c r="U43" s="223">
        <f>ROUND(U42/E42,3)</f>
        <v>0.13600000000000001</v>
      </c>
      <c r="V43" s="227">
        <f>ROUND(V42/E42,3)</f>
        <v>0.152</v>
      </c>
      <c r="W43" s="226">
        <f>ROUND(W42/E42,3)</f>
        <v>6.0000000000000001E-3</v>
      </c>
      <c r="X43" s="220">
        <f>ROUND(X42/E42,3)</f>
        <v>2E-3</v>
      </c>
      <c r="Y43" s="257">
        <f>ROUND(Y42/E42,3)</f>
        <v>4.0000000000000001E-3</v>
      </c>
      <c r="Z43" s="229">
        <f>ROUND(Z42/E42,3)</f>
        <v>0.08</v>
      </c>
      <c r="AA43" s="220">
        <f>ROUND(AA42/E42,3)</f>
        <v>0.05</v>
      </c>
      <c r="AB43" s="257">
        <f>ROUND(AB42/E42,3)</f>
        <v>0.03</v>
      </c>
      <c r="AC43" s="230"/>
    </row>
    <row r="44" spans="2:29" ht="12.9" customHeight="1" x14ac:dyDescent="0.2">
      <c r="B44" s="72"/>
      <c r="C44" s="98"/>
      <c r="D44" s="81"/>
      <c r="E44" s="331"/>
      <c r="F44" s="259">
        <f>ROUND(F42/F42,3)</f>
        <v>1</v>
      </c>
      <c r="G44" s="260">
        <f>ROUND(G42/G42,3)</f>
        <v>1</v>
      </c>
      <c r="H44" s="261"/>
      <c r="I44" s="262">
        <f>ROUND(I42/F42,3)</f>
        <v>0.61499999999999999</v>
      </c>
      <c r="J44" s="263">
        <f>ROUND(J42/G42,3)</f>
        <v>0.42299999999999999</v>
      </c>
      <c r="K44" s="264"/>
      <c r="L44" s="262">
        <f>ROUND(L42/F42,3)</f>
        <v>0.38500000000000001</v>
      </c>
      <c r="M44" s="265">
        <f>ROUND(M42/G42,3)</f>
        <v>0.57699999999999996</v>
      </c>
      <c r="N44" s="266"/>
      <c r="O44" s="262">
        <f>ROUND(O42/F42,3)</f>
        <v>0.30299999999999999</v>
      </c>
      <c r="P44" s="267">
        <f>ROUND(P42/G42,3)</f>
        <v>0.48399999999999999</v>
      </c>
      <c r="Q44" s="268"/>
      <c r="R44" s="262">
        <f>ROUND(R42/F42,3)</f>
        <v>8.7999999999999995E-2</v>
      </c>
      <c r="S44" s="262">
        <f>ROUND(S42/G42,3)</f>
        <v>6.6000000000000003E-2</v>
      </c>
      <c r="T44" s="268"/>
      <c r="U44" s="262">
        <f>ROUND(U42/F42,3)</f>
        <v>0.215</v>
      </c>
      <c r="V44" s="269">
        <f>ROUND(V42/G42,3)</f>
        <v>0.41799999999999998</v>
      </c>
      <c r="W44" s="266"/>
      <c r="X44" s="259">
        <f>ROUND(X42/F42,3)</f>
        <v>3.0000000000000001E-3</v>
      </c>
      <c r="Y44" s="270">
        <f>ROUND(Y42/G42,3)</f>
        <v>1.0999999999999999E-2</v>
      </c>
      <c r="Z44" s="332"/>
      <c r="AA44" s="259">
        <f>ROUND(AA42/F42,3)</f>
        <v>7.9000000000000001E-2</v>
      </c>
      <c r="AB44" s="270">
        <f>ROUND(AB42/G42,3)</f>
        <v>8.2000000000000003E-2</v>
      </c>
      <c r="AC44" s="230"/>
    </row>
    <row r="45" spans="2:29" ht="12.9" customHeight="1" x14ac:dyDescent="0.2">
      <c r="B45" s="72"/>
      <c r="C45" s="98" t="s">
        <v>223</v>
      </c>
      <c r="D45" s="83">
        <v>26</v>
      </c>
      <c r="E45" s="208">
        <f>F45+G45</f>
        <v>427</v>
      </c>
      <c r="F45" s="208">
        <f>I45+L45</f>
        <v>220</v>
      </c>
      <c r="G45" s="209">
        <f>J45+M45</f>
        <v>207</v>
      </c>
      <c r="H45" s="303">
        <f>'表3-2'!H45+'表3-3'!H45</f>
        <v>72</v>
      </c>
      <c r="I45" s="281">
        <f>'表3-2'!I45+'表3-3'!I45</f>
        <v>51</v>
      </c>
      <c r="J45" s="285">
        <f>'表3-2'!J45+'表3-3'!J45</f>
        <v>21</v>
      </c>
      <c r="K45" s="213">
        <f>L45+M45</f>
        <v>355</v>
      </c>
      <c r="L45" s="211">
        <f>O45+AA45+X45</f>
        <v>169</v>
      </c>
      <c r="M45" s="282">
        <f>P45+AB45+Y45</f>
        <v>186</v>
      </c>
      <c r="N45" s="271">
        <f>O45+P45</f>
        <v>290</v>
      </c>
      <c r="O45" s="211">
        <f>R45+U45</f>
        <v>132</v>
      </c>
      <c r="P45" s="272">
        <f>S45+V45</f>
        <v>158</v>
      </c>
      <c r="Q45" s="281">
        <f>'表3-2'!Q45+'表3-3'!Q45</f>
        <v>87</v>
      </c>
      <c r="R45" s="281">
        <f>'表3-2'!R45+'表3-3'!R45</f>
        <v>59</v>
      </c>
      <c r="S45" s="281">
        <f>'表3-2'!S45+'表3-3'!S45</f>
        <v>28</v>
      </c>
      <c r="T45" s="281">
        <f>'表3-2'!T45+'表3-3'!T45</f>
        <v>203</v>
      </c>
      <c r="U45" s="281">
        <f>'表3-2'!U45+'表3-3'!U45</f>
        <v>73</v>
      </c>
      <c r="V45" s="281">
        <f>'表3-2'!V45+'表3-3'!V45</f>
        <v>130</v>
      </c>
      <c r="W45" s="287">
        <f>'表3-2'!W45+'表3-3'!W45</f>
        <v>34</v>
      </c>
      <c r="X45" s="283">
        <f>'表3-2'!X45+'表3-3'!X45</f>
        <v>21</v>
      </c>
      <c r="Y45" s="290">
        <f>'表3-2'!Y45+'表3-3'!Y45</f>
        <v>13</v>
      </c>
      <c r="Z45" s="287">
        <f>'表3-2'!Z45+'表3-3'!Z45</f>
        <v>31</v>
      </c>
      <c r="AA45" s="283">
        <f>'表3-2'!AA45+'表3-3'!AA45</f>
        <v>16</v>
      </c>
      <c r="AB45" s="290">
        <f>'表3-2'!AB45+'表3-3'!AB45</f>
        <v>15</v>
      </c>
      <c r="AC45" s="218"/>
    </row>
    <row r="46" spans="2:29" ht="12.9" customHeight="1" x14ac:dyDescent="0.2">
      <c r="B46" s="72"/>
      <c r="C46" s="98"/>
      <c r="D46" s="53"/>
      <c r="E46" s="220"/>
      <c r="F46" s="220">
        <f>ROUND(F45/E45,3)</f>
        <v>0.51500000000000001</v>
      </c>
      <c r="G46" s="221">
        <f>ROUND(G45/E45,3)</f>
        <v>0.48499999999999999</v>
      </c>
      <c r="H46" s="222">
        <f>ROUND(H45/E45,3)</f>
        <v>0.16900000000000001</v>
      </c>
      <c r="I46" s="223">
        <f>ROUND(I45/E45,3)</f>
        <v>0.11899999999999999</v>
      </c>
      <c r="J46" s="224">
        <f>ROUND(J45/E45,3)</f>
        <v>4.9000000000000002E-2</v>
      </c>
      <c r="K46" s="255">
        <f>ROUND(K45/E45,3)</f>
        <v>0.83099999999999996</v>
      </c>
      <c r="L46" s="223">
        <f>ROUND(L45/E45,3)</f>
        <v>0.39600000000000002</v>
      </c>
      <c r="M46" s="225">
        <f>ROUND(M45/E45,3)</f>
        <v>0.436</v>
      </c>
      <c r="N46" s="226">
        <f>ROUND(N45/E45,3)</f>
        <v>0.67900000000000005</v>
      </c>
      <c r="O46" s="223">
        <f>ROUND(O45/E45,3)</f>
        <v>0.309</v>
      </c>
      <c r="P46" s="256">
        <f>ROUND(P45/E45,3)</f>
        <v>0.37</v>
      </c>
      <c r="Q46" s="223">
        <f>ROUND(Q45/E45,3)</f>
        <v>0.20399999999999999</v>
      </c>
      <c r="R46" s="223">
        <f>ROUND(R45/E45,3)</f>
        <v>0.13800000000000001</v>
      </c>
      <c r="S46" s="223">
        <f>ROUND(S45/E45,3)</f>
        <v>6.6000000000000003E-2</v>
      </c>
      <c r="T46" s="223">
        <f>ROUND(T45/E45,3)</f>
        <v>0.47499999999999998</v>
      </c>
      <c r="U46" s="223">
        <f>ROUND(U45/E45,3)</f>
        <v>0.17100000000000001</v>
      </c>
      <c r="V46" s="227">
        <f>ROUND(V45/E45,3)</f>
        <v>0.30399999999999999</v>
      </c>
      <c r="W46" s="226">
        <f>ROUND(W45/E45,3)</f>
        <v>0.08</v>
      </c>
      <c r="X46" s="220">
        <f>ROUND(X45/E45,3)</f>
        <v>4.9000000000000002E-2</v>
      </c>
      <c r="Y46" s="257">
        <f>ROUND(Y45/E45,3)</f>
        <v>0.03</v>
      </c>
      <c r="Z46" s="229">
        <f>ROUND(Z45/E45,3)</f>
        <v>7.2999999999999995E-2</v>
      </c>
      <c r="AA46" s="220">
        <f>ROUND(AA45/E45,3)</f>
        <v>3.6999999999999998E-2</v>
      </c>
      <c r="AB46" s="257">
        <f>ROUND(AB45/E45,3)</f>
        <v>3.5000000000000003E-2</v>
      </c>
      <c r="AC46" s="230"/>
    </row>
    <row r="47" spans="2:29" ht="12.9" customHeight="1" x14ac:dyDescent="0.2">
      <c r="B47" s="72"/>
      <c r="C47" s="98"/>
      <c r="D47" s="81"/>
      <c r="E47" s="331"/>
      <c r="F47" s="259">
        <f>ROUND(F45/F45,3)</f>
        <v>1</v>
      </c>
      <c r="G47" s="260">
        <f>ROUND(G45/G45,3)</f>
        <v>1</v>
      </c>
      <c r="H47" s="261"/>
      <c r="I47" s="262">
        <f>ROUND(I45/F45,3)</f>
        <v>0.23200000000000001</v>
      </c>
      <c r="J47" s="263">
        <f>ROUND(J45/G45,3)</f>
        <v>0.10100000000000001</v>
      </c>
      <c r="K47" s="264"/>
      <c r="L47" s="262">
        <f>ROUND(L45/F45,3)</f>
        <v>0.76800000000000002</v>
      </c>
      <c r="M47" s="265">
        <f>ROUND(M45/G45,3)</f>
        <v>0.89900000000000002</v>
      </c>
      <c r="N47" s="266"/>
      <c r="O47" s="262">
        <f>ROUND(O45/F45,3)</f>
        <v>0.6</v>
      </c>
      <c r="P47" s="267">
        <f>ROUND(P45/G45,3)</f>
        <v>0.76300000000000001</v>
      </c>
      <c r="Q47" s="268"/>
      <c r="R47" s="262">
        <f>ROUND(R45/F45,3)</f>
        <v>0.26800000000000002</v>
      </c>
      <c r="S47" s="262">
        <f>ROUND(S45/G45,3)</f>
        <v>0.13500000000000001</v>
      </c>
      <c r="T47" s="268"/>
      <c r="U47" s="262">
        <f>ROUND(U45/F45,3)</f>
        <v>0.33200000000000002</v>
      </c>
      <c r="V47" s="269">
        <f>ROUND(V45/G45,3)</f>
        <v>0.628</v>
      </c>
      <c r="W47" s="266"/>
      <c r="X47" s="259">
        <f>ROUND(X45/F45,3)</f>
        <v>9.5000000000000001E-2</v>
      </c>
      <c r="Y47" s="270">
        <f>ROUND(Y45/G45,3)</f>
        <v>6.3E-2</v>
      </c>
      <c r="Z47" s="332"/>
      <c r="AA47" s="259">
        <f>ROUND(AA45/F45,3)</f>
        <v>7.2999999999999995E-2</v>
      </c>
      <c r="AB47" s="270">
        <f>ROUND(AB45/G45,3)</f>
        <v>7.1999999999999995E-2</v>
      </c>
      <c r="AC47" s="230"/>
    </row>
    <row r="48" spans="2:29" ht="12.9" customHeight="1" x14ac:dyDescent="0.2">
      <c r="B48" s="72"/>
      <c r="C48" s="98" t="s">
        <v>224</v>
      </c>
      <c r="D48" s="83">
        <v>31</v>
      </c>
      <c r="E48" s="208">
        <f>F48+G48</f>
        <v>1185</v>
      </c>
      <c r="F48" s="208">
        <f>I48+L48</f>
        <v>440</v>
      </c>
      <c r="G48" s="209">
        <f>J48+M48</f>
        <v>745</v>
      </c>
      <c r="H48" s="303">
        <f>'表3-2'!H48+'表3-3'!H48</f>
        <v>434</v>
      </c>
      <c r="I48" s="281">
        <f>'表3-2'!I48+'表3-3'!I48</f>
        <v>156</v>
      </c>
      <c r="J48" s="285">
        <f>'表3-2'!J48+'表3-3'!J48</f>
        <v>278</v>
      </c>
      <c r="K48" s="213">
        <f>L48+M48</f>
        <v>751</v>
      </c>
      <c r="L48" s="211">
        <f>O48+AA48+X48</f>
        <v>284</v>
      </c>
      <c r="M48" s="282">
        <f>P48+AB48+Y48</f>
        <v>467</v>
      </c>
      <c r="N48" s="271">
        <f>O48+P48</f>
        <v>575</v>
      </c>
      <c r="O48" s="211">
        <f>R48+U48</f>
        <v>173</v>
      </c>
      <c r="P48" s="272">
        <f>S48+V48</f>
        <v>402</v>
      </c>
      <c r="Q48" s="281">
        <f>'表3-2'!Q48+'表3-3'!Q48</f>
        <v>123</v>
      </c>
      <c r="R48" s="281">
        <f>'表3-2'!R48+'表3-3'!R48</f>
        <v>48</v>
      </c>
      <c r="S48" s="281">
        <f>'表3-2'!S48+'表3-3'!S48</f>
        <v>75</v>
      </c>
      <c r="T48" s="281">
        <f>'表3-2'!T48+'表3-3'!T48</f>
        <v>452</v>
      </c>
      <c r="U48" s="281">
        <f>'表3-2'!U48+'表3-3'!U48</f>
        <v>125</v>
      </c>
      <c r="V48" s="281">
        <f>'表3-2'!V48+'表3-3'!V48</f>
        <v>327</v>
      </c>
      <c r="W48" s="287">
        <f>'表3-2'!W48+'表3-3'!W48</f>
        <v>11</v>
      </c>
      <c r="X48" s="283">
        <f>'表3-2'!X48+'表3-3'!X48</f>
        <v>8</v>
      </c>
      <c r="Y48" s="290">
        <f>'表3-2'!Y48+'表3-3'!Y48</f>
        <v>3</v>
      </c>
      <c r="Z48" s="287">
        <f>'表3-2'!Z48+'表3-3'!Z48</f>
        <v>165</v>
      </c>
      <c r="AA48" s="283">
        <f>'表3-2'!AA48+'表3-3'!AA48</f>
        <v>103</v>
      </c>
      <c r="AB48" s="290">
        <f>'表3-2'!AB48+'表3-3'!AB48</f>
        <v>62</v>
      </c>
      <c r="AC48" s="218"/>
    </row>
    <row r="49" spans="2:29" ht="12.9" customHeight="1" x14ac:dyDescent="0.2">
      <c r="B49" s="72"/>
      <c r="C49" s="99"/>
      <c r="D49" s="53"/>
      <c r="E49" s="220"/>
      <c r="F49" s="220">
        <f>ROUND(F48/E48,3)</f>
        <v>0.371</v>
      </c>
      <c r="G49" s="221">
        <f>ROUND(G48/E48,3)</f>
        <v>0.629</v>
      </c>
      <c r="H49" s="222">
        <f>ROUND(H48/E48,3)</f>
        <v>0.36599999999999999</v>
      </c>
      <c r="I49" s="223">
        <f>ROUND(I48/E48,3)</f>
        <v>0.13200000000000001</v>
      </c>
      <c r="J49" s="224">
        <f>ROUND(J48/E48,3)</f>
        <v>0.23499999999999999</v>
      </c>
      <c r="K49" s="255">
        <f>ROUND(K48/E48,3)</f>
        <v>0.63400000000000001</v>
      </c>
      <c r="L49" s="223">
        <f>ROUND(L48/E48,3)</f>
        <v>0.24</v>
      </c>
      <c r="M49" s="225">
        <f>ROUND(M48/E48,3)</f>
        <v>0.39400000000000002</v>
      </c>
      <c r="N49" s="226">
        <f>ROUND(N48/E48,3)</f>
        <v>0.48499999999999999</v>
      </c>
      <c r="O49" s="223">
        <f>ROUND(O48/E48,3)</f>
        <v>0.14599999999999999</v>
      </c>
      <c r="P49" s="256">
        <f>ROUND(P48/E48,3)</f>
        <v>0.33900000000000002</v>
      </c>
      <c r="Q49" s="223">
        <f>ROUND(Q48/E48,3)</f>
        <v>0.104</v>
      </c>
      <c r="R49" s="223">
        <f>ROUND(R48/E48,3)</f>
        <v>4.1000000000000002E-2</v>
      </c>
      <c r="S49" s="223">
        <f>ROUND(S48/E48,3)</f>
        <v>6.3E-2</v>
      </c>
      <c r="T49" s="223">
        <f>ROUND(T48/E48,3)</f>
        <v>0.38100000000000001</v>
      </c>
      <c r="U49" s="223">
        <f>ROUND(U48/E48,3)</f>
        <v>0.105</v>
      </c>
      <c r="V49" s="227">
        <f>ROUND(V48/E48,3)</f>
        <v>0.27600000000000002</v>
      </c>
      <c r="W49" s="226">
        <f>ROUND(W48/E48,3)</f>
        <v>8.9999999999999993E-3</v>
      </c>
      <c r="X49" s="220">
        <f>ROUND(X48/E48,3)</f>
        <v>7.0000000000000001E-3</v>
      </c>
      <c r="Y49" s="257">
        <f>ROUND(Y48/E48,3)</f>
        <v>3.0000000000000001E-3</v>
      </c>
      <c r="Z49" s="229">
        <f>ROUND(Z48/E48,3)</f>
        <v>0.13900000000000001</v>
      </c>
      <c r="AA49" s="220">
        <f>ROUND(AA48/E48,3)</f>
        <v>8.6999999999999994E-2</v>
      </c>
      <c r="AB49" s="257">
        <f>ROUND(AB48/E48,3)</f>
        <v>5.1999999999999998E-2</v>
      </c>
      <c r="AC49" s="230"/>
    </row>
    <row r="50" spans="2:29" ht="12.9" customHeight="1" x14ac:dyDescent="0.2">
      <c r="B50" s="72"/>
      <c r="C50" s="99"/>
      <c r="D50" s="81"/>
      <c r="E50" s="331"/>
      <c r="F50" s="259">
        <f>ROUND(F48/F48,3)</f>
        <v>1</v>
      </c>
      <c r="G50" s="260">
        <f>ROUND(G48/G48,3)</f>
        <v>1</v>
      </c>
      <c r="H50" s="261"/>
      <c r="I50" s="262">
        <f>ROUND(I48/F48,3)</f>
        <v>0.35499999999999998</v>
      </c>
      <c r="J50" s="263">
        <f>ROUND(J48/G48,3)</f>
        <v>0.373</v>
      </c>
      <c r="K50" s="264"/>
      <c r="L50" s="262">
        <f>ROUND(L48/F48,3)</f>
        <v>0.64500000000000002</v>
      </c>
      <c r="M50" s="265">
        <f>ROUND(M48/G48,3)</f>
        <v>0.627</v>
      </c>
      <c r="N50" s="266"/>
      <c r="O50" s="262">
        <f>ROUND(O48/F48,3)</f>
        <v>0.39300000000000002</v>
      </c>
      <c r="P50" s="267">
        <f>ROUND(P48/G48,3)</f>
        <v>0.54</v>
      </c>
      <c r="Q50" s="268"/>
      <c r="R50" s="262">
        <f>ROUND(R48/F48,3)</f>
        <v>0.109</v>
      </c>
      <c r="S50" s="262">
        <f>ROUND(S48/G48,3)</f>
        <v>0.10100000000000001</v>
      </c>
      <c r="T50" s="268"/>
      <c r="U50" s="262">
        <f>ROUND(U48/F48,3)</f>
        <v>0.28399999999999997</v>
      </c>
      <c r="V50" s="269">
        <f>ROUND(V48/G48,3)</f>
        <v>0.439</v>
      </c>
      <c r="W50" s="266"/>
      <c r="X50" s="259">
        <f>ROUND(X48/F48,3)</f>
        <v>1.7999999999999999E-2</v>
      </c>
      <c r="Y50" s="270">
        <f>ROUND(Y48/G48,3)</f>
        <v>4.0000000000000001E-3</v>
      </c>
      <c r="Z50" s="332"/>
      <c r="AA50" s="259">
        <f>ROUND(AA48/F48,3)</f>
        <v>0.23400000000000001</v>
      </c>
      <c r="AB50" s="270">
        <f>ROUND(AB48/G48,3)</f>
        <v>8.3000000000000004E-2</v>
      </c>
      <c r="AC50" s="230"/>
    </row>
    <row r="51" spans="2:29" ht="12.9" customHeight="1" x14ac:dyDescent="0.2">
      <c r="B51" s="72"/>
      <c r="C51" s="98" t="s">
        <v>225</v>
      </c>
      <c r="D51" s="83">
        <v>26</v>
      </c>
      <c r="E51" s="283">
        <f>F51+G51</f>
        <v>2143</v>
      </c>
      <c r="F51" s="208">
        <f>I51+L51</f>
        <v>1309</v>
      </c>
      <c r="G51" s="209">
        <f>J51+M51</f>
        <v>834</v>
      </c>
      <c r="H51" s="303">
        <f>'表3-2'!H51+'表3-3'!H51</f>
        <v>553</v>
      </c>
      <c r="I51" s="281">
        <f>'表3-2'!I51+'表3-3'!I51</f>
        <v>415</v>
      </c>
      <c r="J51" s="285">
        <f>'表3-2'!J51+'表3-3'!J51</f>
        <v>138</v>
      </c>
      <c r="K51" s="286">
        <f>L51+M51</f>
        <v>1590</v>
      </c>
      <c r="L51" s="211">
        <f>O51+AA51+X51</f>
        <v>894</v>
      </c>
      <c r="M51" s="282">
        <f>P51+AB51+Y51</f>
        <v>696</v>
      </c>
      <c r="N51" s="287">
        <f>O51+P51</f>
        <v>908</v>
      </c>
      <c r="O51" s="281">
        <f>R51+U51</f>
        <v>439</v>
      </c>
      <c r="P51" s="288">
        <f>S51+V51</f>
        <v>469</v>
      </c>
      <c r="Q51" s="281">
        <f>'表3-2'!Q51+'表3-3'!Q51</f>
        <v>236</v>
      </c>
      <c r="R51" s="281">
        <f>'表3-2'!R51+'表3-3'!R51</f>
        <v>136</v>
      </c>
      <c r="S51" s="281">
        <f>'表3-2'!S51+'表3-3'!S51</f>
        <v>100</v>
      </c>
      <c r="T51" s="281">
        <f>'表3-2'!T51+'表3-3'!T51</f>
        <v>672</v>
      </c>
      <c r="U51" s="281">
        <f>'表3-2'!U51+'表3-3'!U51</f>
        <v>303</v>
      </c>
      <c r="V51" s="281">
        <f>'表3-2'!V51+'表3-3'!V51</f>
        <v>369</v>
      </c>
      <c r="W51" s="287">
        <f>'表3-2'!W51+'表3-3'!W51</f>
        <v>84</v>
      </c>
      <c r="X51" s="283">
        <f>'表3-2'!X51+'表3-3'!X51</f>
        <v>62</v>
      </c>
      <c r="Y51" s="290">
        <f>'表3-2'!Y51+'表3-3'!Y51</f>
        <v>22</v>
      </c>
      <c r="Z51" s="287">
        <f>'表3-2'!Z51+'表3-3'!Z51</f>
        <v>598</v>
      </c>
      <c r="AA51" s="283">
        <f>'表3-2'!AA51+'表3-3'!AA51</f>
        <v>393</v>
      </c>
      <c r="AB51" s="290">
        <f>'表3-2'!AB51+'表3-3'!AB51</f>
        <v>205</v>
      </c>
      <c r="AC51" s="218"/>
    </row>
    <row r="52" spans="2:29" ht="12.9" customHeight="1" x14ac:dyDescent="0.2">
      <c r="B52" s="72"/>
      <c r="C52" s="99"/>
      <c r="D52" s="53"/>
      <c r="E52" s="220"/>
      <c r="F52" s="220">
        <f>ROUND(F51/E51,3)</f>
        <v>0.61099999999999999</v>
      </c>
      <c r="G52" s="221">
        <f>ROUND(G51/E51,3)</f>
        <v>0.38900000000000001</v>
      </c>
      <c r="H52" s="222">
        <f>ROUND(H51/E51,3)</f>
        <v>0.25800000000000001</v>
      </c>
      <c r="I52" s="223">
        <f>ROUND(I51/E51,3)</f>
        <v>0.19400000000000001</v>
      </c>
      <c r="J52" s="224">
        <f>ROUND(J51/E51,3)</f>
        <v>6.4000000000000001E-2</v>
      </c>
      <c r="K52" s="255">
        <f>ROUND(K51/E51,3)</f>
        <v>0.74199999999999999</v>
      </c>
      <c r="L52" s="223">
        <f>ROUND(L51/E51,3)</f>
        <v>0.41699999999999998</v>
      </c>
      <c r="M52" s="225">
        <f>ROUND(M51/E51,3)</f>
        <v>0.32500000000000001</v>
      </c>
      <c r="N52" s="226">
        <f>ROUND(N51/E51,3)</f>
        <v>0.42399999999999999</v>
      </c>
      <c r="O52" s="223">
        <f>ROUND(O51/E51,3)</f>
        <v>0.20499999999999999</v>
      </c>
      <c r="P52" s="256">
        <f>ROUND(P51/E51,3)</f>
        <v>0.219</v>
      </c>
      <c r="Q52" s="223">
        <f>ROUND(Q51/E51,3)</f>
        <v>0.11</v>
      </c>
      <c r="R52" s="223">
        <f>ROUND(R51/E51,3)</f>
        <v>6.3E-2</v>
      </c>
      <c r="S52" s="223">
        <f>ROUND(S51/E51,3)</f>
        <v>4.7E-2</v>
      </c>
      <c r="T52" s="223">
        <f>ROUND(T51/E51,3)</f>
        <v>0.314</v>
      </c>
      <c r="U52" s="223">
        <f>ROUND(U51/E51,3)</f>
        <v>0.14099999999999999</v>
      </c>
      <c r="V52" s="227">
        <f>ROUND(V51/E51,3)</f>
        <v>0.17199999999999999</v>
      </c>
      <c r="W52" s="226">
        <f>ROUND(W51/E51,3)</f>
        <v>3.9E-2</v>
      </c>
      <c r="X52" s="220">
        <f>ROUND(X51/E51,3)</f>
        <v>2.9000000000000001E-2</v>
      </c>
      <c r="Y52" s="257">
        <f>ROUND(Y51/E51,3)</f>
        <v>0.01</v>
      </c>
      <c r="Z52" s="229">
        <f>ROUND(Z51/E51,3)</f>
        <v>0.27900000000000003</v>
      </c>
      <c r="AA52" s="220">
        <f>ROUND(AA51/E51,3)</f>
        <v>0.183</v>
      </c>
      <c r="AB52" s="257">
        <f>ROUND(AB51/E51,3)</f>
        <v>9.6000000000000002E-2</v>
      </c>
      <c r="AC52" s="230"/>
    </row>
    <row r="53" spans="2:29" ht="12.9" customHeight="1" thickBot="1" x14ac:dyDescent="0.25">
      <c r="B53" s="72"/>
      <c r="C53" s="100"/>
      <c r="D53" s="90"/>
      <c r="E53" s="333"/>
      <c r="F53" s="292">
        <f>ROUND(F51/F51,3)</f>
        <v>1</v>
      </c>
      <c r="G53" s="293">
        <f>ROUND(G51/G51,3)</f>
        <v>1</v>
      </c>
      <c r="H53" s="294"/>
      <c r="I53" s="280">
        <f>ROUND(I51/F51,3)</f>
        <v>0.317</v>
      </c>
      <c r="J53" s="295">
        <f>ROUND(J51/G51,3)</f>
        <v>0.16500000000000001</v>
      </c>
      <c r="K53" s="296"/>
      <c r="L53" s="280">
        <f>ROUND(L51/F51,3)</f>
        <v>0.68300000000000005</v>
      </c>
      <c r="M53" s="297">
        <f>ROUND(M51/G51,3)</f>
        <v>0.83499999999999996</v>
      </c>
      <c r="N53" s="298"/>
      <c r="O53" s="280">
        <f>ROUND(O51/F51,3)</f>
        <v>0.33500000000000002</v>
      </c>
      <c r="P53" s="299">
        <f>ROUND(P51/G51,3)</f>
        <v>0.56200000000000006</v>
      </c>
      <c r="Q53" s="300"/>
      <c r="R53" s="280">
        <f>ROUND(R51/F51,3)</f>
        <v>0.104</v>
      </c>
      <c r="S53" s="280">
        <f>ROUND(S51/G51,3)</f>
        <v>0.12</v>
      </c>
      <c r="T53" s="300"/>
      <c r="U53" s="280">
        <f>ROUND(U51/F51,3)</f>
        <v>0.23100000000000001</v>
      </c>
      <c r="V53" s="301">
        <f>ROUND(V51/G51,3)</f>
        <v>0.442</v>
      </c>
      <c r="W53" s="298"/>
      <c r="X53" s="292">
        <f>ROUND(X51/F51,3)</f>
        <v>4.7E-2</v>
      </c>
      <c r="Y53" s="302">
        <f>ROUND(Y51/G51,3)</f>
        <v>2.5999999999999999E-2</v>
      </c>
      <c r="Z53" s="334"/>
      <c r="AA53" s="292">
        <f>ROUND(AA51/F51,3)</f>
        <v>0.3</v>
      </c>
      <c r="AB53" s="302">
        <f>ROUND(AB51/G51,3)</f>
        <v>0.246</v>
      </c>
      <c r="AC53" s="230"/>
    </row>
    <row r="54" spans="2:29" ht="12.9" customHeight="1" thickTop="1" x14ac:dyDescent="0.2">
      <c r="B54" s="72"/>
      <c r="C54" s="101" t="s">
        <v>226</v>
      </c>
      <c r="D54" s="85">
        <f>D39+D42+D45+D48</f>
        <v>288</v>
      </c>
      <c r="E54" s="208">
        <f>E39+E42+E45+E48</f>
        <v>2831</v>
      </c>
      <c r="F54" s="208">
        <f t="shared" ref="F54:AB54" si="1">F39+F42+F45+F48</f>
        <v>1409</v>
      </c>
      <c r="G54" s="209">
        <f t="shared" si="1"/>
        <v>1422</v>
      </c>
      <c r="H54" s="210">
        <f t="shared" si="1"/>
        <v>1117</v>
      </c>
      <c r="I54" s="211">
        <f>I39+I42+I45+I48</f>
        <v>642</v>
      </c>
      <c r="J54" s="212">
        <f t="shared" si="1"/>
        <v>475</v>
      </c>
      <c r="K54" s="213">
        <f t="shared" si="1"/>
        <v>1714</v>
      </c>
      <c r="L54" s="211">
        <f t="shared" si="1"/>
        <v>767</v>
      </c>
      <c r="M54" s="214">
        <f t="shared" si="1"/>
        <v>947</v>
      </c>
      <c r="N54" s="271">
        <f t="shared" si="1"/>
        <v>1343</v>
      </c>
      <c r="O54" s="211">
        <f t="shared" si="1"/>
        <v>540</v>
      </c>
      <c r="P54" s="272">
        <f t="shared" si="1"/>
        <v>803</v>
      </c>
      <c r="Q54" s="211">
        <f t="shared" si="1"/>
        <v>306</v>
      </c>
      <c r="R54" s="211">
        <f t="shared" si="1"/>
        <v>170</v>
      </c>
      <c r="S54" s="211">
        <f>S39+S42+S45+S48</f>
        <v>136</v>
      </c>
      <c r="T54" s="211">
        <f t="shared" si="1"/>
        <v>1037</v>
      </c>
      <c r="U54" s="211">
        <f t="shared" si="1"/>
        <v>370</v>
      </c>
      <c r="V54" s="216">
        <f t="shared" si="1"/>
        <v>667</v>
      </c>
      <c r="W54" s="271">
        <f t="shared" si="1"/>
        <v>55</v>
      </c>
      <c r="X54" s="208">
        <f t="shared" si="1"/>
        <v>33</v>
      </c>
      <c r="Y54" s="273">
        <f t="shared" si="1"/>
        <v>22</v>
      </c>
      <c r="Z54" s="335">
        <f t="shared" si="1"/>
        <v>316</v>
      </c>
      <c r="AA54" s="208">
        <f t="shared" si="1"/>
        <v>194</v>
      </c>
      <c r="AB54" s="273">
        <f t="shared" si="1"/>
        <v>122</v>
      </c>
      <c r="AC54" s="230"/>
    </row>
    <row r="55" spans="2:29" ht="12.9" customHeight="1" x14ac:dyDescent="0.2">
      <c r="B55" s="72"/>
      <c r="C55" s="102" t="s">
        <v>227</v>
      </c>
      <c r="D55" s="53"/>
      <c r="E55" s="220"/>
      <c r="F55" s="220">
        <f>ROUND(F54/E54,3)</f>
        <v>0.498</v>
      </c>
      <c r="G55" s="221">
        <f>ROUND(G54/E54,3)</f>
        <v>0.502</v>
      </c>
      <c r="H55" s="222">
        <f>ROUND(H54/E54,3)</f>
        <v>0.39500000000000002</v>
      </c>
      <c r="I55" s="223">
        <f>ROUND(I54/E54,3)</f>
        <v>0.22700000000000001</v>
      </c>
      <c r="J55" s="224">
        <f>ROUND(J54/E54,3)</f>
        <v>0.16800000000000001</v>
      </c>
      <c r="K55" s="255">
        <f>ROUND(K54/E54,3)</f>
        <v>0.60499999999999998</v>
      </c>
      <c r="L55" s="223">
        <f>ROUND(L54/E54,3)</f>
        <v>0.27100000000000002</v>
      </c>
      <c r="M55" s="225">
        <f>ROUND(M54/E54,3)</f>
        <v>0.33500000000000002</v>
      </c>
      <c r="N55" s="226">
        <f>ROUND(N54/E54,3)</f>
        <v>0.47399999999999998</v>
      </c>
      <c r="O55" s="223">
        <f>ROUND(O54/E54,3)</f>
        <v>0.191</v>
      </c>
      <c r="P55" s="256">
        <f>ROUND(P54/E54,3)</f>
        <v>0.28399999999999997</v>
      </c>
      <c r="Q55" s="223">
        <f>ROUND(Q54/E54,3)</f>
        <v>0.108</v>
      </c>
      <c r="R55" s="223">
        <f>ROUND(R54/E54,3)</f>
        <v>0.06</v>
      </c>
      <c r="S55" s="223">
        <f>ROUND(S54/E54,3)</f>
        <v>4.8000000000000001E-2</v>
      </c>
      <c r="T55" s="223">
        <f>ROUND(T54/E54,3)</f>
        <v>0.36599999999999999</v>
      </c>
      <c r="U55" s="223">
        <f>ROUND(U54/E54,3)</f>
        <v>0.13100000000000001</v>
      </c>
      <c r="V55" s="227">
        <f>ROUND(V54/E54,3)</f>
        <v>0.23599999999999999</v>
      </c>
      <c r="W55" s="226">
        <f>ROUND(W54/E54,3)</f>
        <v>1.9E-2</v>
      </c>
      <c r="X55" s="220">
        <f>ROUND(X54/E54,3)</f>
        <v>1.2E-2</v>
      </c>
      <c r="Y55" s="257">
        <f>ROUND(Y54/E54,3)</f>
        <v>8.0000000000000002E-3</v>
      </c>
      <c r="Z55" s="229">
        <f>ROUND(Z54/E54,3)</f>
        <v>0.112</v>
      </c>
      <c r="AA55" s="220">
        <f>ROUND(AA54/E54,3)</f>
        <v>6.9000000000000006E-2</v>
      </c>
      <c r="AB55" s="257">
        <f>ROUND(AB54/E54,3)</f>
        <v>4.2999999999999997E-2</v>
      </c>
      <c r="AC55" s="230"/>
    </row>
    <row r="56" spans="2:29" ht="12.9" customHeight="1" x14ac:dyDescent="0.2">
      <c r="B56" s="72"/>
      <c r="C56" s="103"/>
      <c r="D56" s="81"/>
      <c r="E56" s="331"/>
      <c r="F56" s="259">
        <f>ROUND(F54/F54,3)</f>
        <v>1</v>
      </c>
      <c r="G56" s="260">
        <f>ROUND(G54/G54,3)</f>
        <v>1</v>
      </c>
      <c r="H56" s="261"/>
      <c r="I56" s="262">
        <f>ROUND(I54/F54,3)</f>
        <v>0.45600000000000002</v>
      </c>
      <c r="J56" s="263">
        <f>ROUND(J54/G54,3)</f>
        <v>0.33400000000000002</v>
      </c>
      <c r="K56" s="264"/>
      <c r="L56" s="262">
        <f>ROUND(L54/F54,3)</f>
        <v>0.54400000000000004</v>
      </c>
      <c r="M56" s="265">
        <f>ROUND(M54/G54,3)</f>
        <v>0.66600000000000004</v>
      </c>
      <c r="N56" s="266"/>
      <c r="O56" s="262">
        <f>ROUND(O54/F54,3)</f>
        <v>0.38300000000000001</v>
      </c>
      <c r="P56" s="267">
        <f>ROUND(P54/G54,3)</f>
        <v>0.56499999999999995</v>
      </c>
      <c r="Q56" s="268"/>
      <c r="R56" s="262">
        <f>ROUND(R54/F54,3)</f>
        <v>0.121</v>
      </c>
      <c r="S56" s="262">
        <f>ROUND(S54/G54,3)</f>
        <v>9.6000000000000002E-2</v>
      </c>
      <c r="T56" s="268"/>
      <c r="U56" s="262">
        <f>ROUND(U54/F54,3)</f>
        <v>0.26300000000000001</v>
      </c>
      <c r="V56" s="269">
        <f>ROUND(V54/G54,3)</f>
        <v>0.46899999999999997</v>
      </c>
      <c r="W56" s="266"/>
      <c r="X56" s="259">
        <f>ROUND(X54/F54,3)</f>
        <v>2.3E-2</v>
      </c>
      <c r="Y56" s="270">
        <f>ROUND(Y54/G54,3)</f>
        <v>1.4999999999999999E-2</v>
      </c>
      <c r="Z56" s="332"/>
      <c r="AA56" s="259">
        <f>ROUND(AA54/F54,3)</f>
        <v>0.13800000000000001</v>
      </c>
      <c r="AB56" s="270">
        <f>ROUND(AB54/G54,3)</f>
        <v>8.5999999999999993E-2</v>
      </c>
      <c r="AC56" s="230"/>
    </row>
    <row r="57" spans="2:29" ht="12.9" customHeight="1" x14ac:dyDescent="0.2">
      <c r="B57" s="72"/>
      <c r="C57" s="104" t="s">
        <v>226</v>
      </c>
      <c r="D57" s="85">
        <f>D42+D45+D48+D51</f>
        <v>136</v>
      </c>
      <c r="E57" s="208">
        <f t="shared" ref="E57:AB57" si="2">E42+E45+E48+E51</f>
        <v>4254</v>
      </c>
      <c r="F57" s="208">
        <f t="shared" si="2"/>
        <v>2286</v>
      </c>
      <c r="G57" s="209">
        <f t="shared" si="2"/>
        <v>1968</v>
      </c>
      <c r="H57" s="303">
        <f t="shared" si="2"/>
        <v>1331</v>
      </c>
      <c r="I57" s="281">
        <f>I42+I45+I48+I51</f>
        <v>817</v>
      </c>
      <c r="J57" s="285">
        <f t="shared" si="2"/>
        <v>514</v>
      </c>
      <c r="K57" s="286">
        <f t="shared" si="2"/>
        <v>2923</v>
      </c>
      <c r="L57" s="281">
        <f t="shared" si="2"/>
        <v>1469</v>
      </c>
      <c r="M57" s="282">
        <f t="shared" si="2"/>
        <v>1454</v>
      </c>
      <c r="N57" s="287">
        <f t="shared" si="2"/>
        <v>1957</v>
      </c>
      <c r="O57" s="281">
        <f t="shared" si="2"/>
        <v>840</v>
      </c>
      <c r="P57" s="288">
        <f t="shared" si="2"/>
        <v>1117</v>
      </c>
      <c r="Q57" s="281">
        <f t="shared" si="2"/>
        <v>486</v>
      </c>
      <c r="R57" s="281">
        <f t="shared" si="2"/>
        <v>271</v>
      </c>
      <c r="S57" s="281">
        <f t="shared" si="2"/>
        <v>215</v>
      </c>
      <c r="T57" s="281">
        <f t="shared" si="2"/>
        <v>1471</v>
      </c>
      <c r="U57" s="281">
        <f t="shared" si="2"/>
        <v>569</v>
      </c>
      <c r="V57" s="289">
        <f t="shared" si="2"/>
        <v>902</v>
      </c>
      <c r="W57" s="287">
        <f t="shared" si="2"/>
        <v>132</v>
      </c>
      <c r="X57" s="283">
        <f t="shared" si="2"/>
        <v>92</v>
      </c>
      <c r="Y57" s="290">
        <f t="shared" si="2"/>
        <v>40</v>
      </c>
      <c r="Z57" s="336">
        <f t="shared" si="2"/>
        <v>834</v>
      </c>
      <c r="AA57" s="283">
        <f t="shared" si="2"/>
        <v>537</v>
      </c>
      <c r="AB57" s="290">
        <f t="shared" si="2"/>
        <v>297</v>
      </c>
      <c r="AC57" s="230"/>
    </row>
    <row r="58" spans="2:29" ht="12.9" customHeight="1" x14ac:dyDescent="0.2">
      <c r="B58" s="72"/>
      <c r="C58" s="102" t="s">
        <v>228</v>
      </c>
      <c r="D58" s="53"/>
      <c r="E58" s="220"/>
      <c r="F58" s="220">
        <f>ROUND(F57/E57,3)</f>
        <v>0.53700000000000003</v>
      </c>
      <c r="G58" s="221">
        <f>ROUND(G57/E57,3)</f>
        <v>0.46300000000000002</v>
      </c>
      <c r="H58" s="222">
        <f>ROUND(H57/E57,3)</f>
        <v>0.313</v>
      </c>
      <c r="I58" s="223">
        <f>ROUND(I57/E57,3)</f>
        <v>0.192</v>
      </c>
      <c r="J58" s="224">
        <f>ROUND(J57/E57,3)</f>
        <v>0.121</v>
      </c>
      <c r="K58" s="255">
        <f>ROUND(K57/E57,3)</f>
        <v>0.68700000000000006</v>
      </c>
      <c r="L58" s="223">
        <f>ROUND(L57/E57,3)</f>
        <v>0.34499999999999997</v>
      </c>
      <c r="M58" s="225">
        <f>ROUND(M57/E57,3)</f>
        <v>0.34200000000000003</v>
      </c>
      <c r="N58" s="226">
        <f>ROUND(N57/E57,3)</f>
        <v>0.46</v>
      </c>
      <c r="O58" s="223">
        <f>ROUND(O57/E57,3)</f>
        <v>0.19700000000000001</v>
      </c>
      <c r="P58" s="256">
        <f>ROUND(P57/E57,3)</f>
        <v>0.26300000000000001</v>
      </c>
      <c r="Q58" s="223">
        <f>ROUND(Q57/E57,3)</f>
        <v>0.114</v>
      </c>
      <c r="R58" s="223">
        <f>ROUND(R57/E57,3)</f>
        <v>6.4000000000000001E-2</v>
      </c>
      <c r="S58" s="223">
        <f>ROUND(S57/E57,3)</f>
        <v>5.0999999999999997E-2</v>
      </c>
      <c r="T58" s="223">
        <f>ROUND(T57/E57,3)</f>
        <v>0.34599999999999997</v>
      </c>
      <c r="U58" s="223">
        <f>ROUND(U57/E57,3)</f>
        <v>0.13400000000000001</v>
      </c>
      <c r="V58" s="227">
        <f>ROUND(V57/E57,3)</f>
        <v>0.21199999999999999</v>
      </c>
      <c r="W58" s="226">
        <f>ROUND(W57/E57,3)</f>
        <v>3.1E-2</v>
      </c>
      <c r="X58" s="220">
        <f>ROUND(X57/E57,3)</f>
        <v>2.1999999999999999E-2</v>
      </c>
      <c r="Y58" s="257">
        <f>ROUND(Y57/E57,3)</f>
        <v>8.9999999999999993E-3</v>
      </c>
      <c r="Z58" s="229">
        <f>ROUND(Z57/E57,3)</f>
        <v>0.19600000000000001</v>
      </c>
      <c r="AA58" s="220">
        <f>ROUND(AA57/E57,3)</f>
        <v>0.126</v>
      </c>
      <c r="AB58" s="257">
        <f>ROUND(AB57/E57,3)</f>
        <v>7.0000000000000007E-2</v>
      </c>
      <c r="AC58" s="230"/>
    </row>
    <row r="59" spans="2:29" ht="12.9" customHeight="1" thickBot="1" x14ac:dyDescent="0.25">
      <c r="B59" s="105"/>
      <c r="C59" s="103"/>
      <c r="D59" s="106"/>
      <c r="E59" s="337"/>
      <c r="F59" s="305">
        <f>ROUND(F57/F57,3)</f>
        <v>1</v>
      </c>
      <c r="G59" s="306">
        <f>ROUND(G57/G57,3)</f>
        <v>1</v>
      </c>
      <c r="H59" s="307"/>
      <c r="I59" s="308">
        <f>ROUND(I57/F57,3)</f>
        <v>0.35699999999999998</v>
      </c>
      <c r="J59" s="309">
        <f>ROUND(J57/G57,3)</f>
        <v>0.26100000000000001</v>
      </c>
      <c r="K59" s="310"/>
      <c r="L59" s="308">
        <f>ROUND(L57/F57,3)</f>
        <v>0.64300000000000002</v>
      </c>
      <c r="M59" s="311">
        <f>ROUND(M57/G57,3)</f>
        <v>0.73899999999999999</v>
      </c>
      <c r="N59" s="312"/>
      <c r="O59" s="308">
        <f>ROUND(O57/F57,3)</f>
        <v>0.36699999999999999</v>
      </c>
      <c r="P59" s="313">
        <f>ROUND(P57/G57,3)</f>
        <v>0.56799999999999995</v>
      </c>
      <c r="Q59" s="314"/>
      <c r="R59" s="308">
        <f>ROUND(R57/F57,3)</f>
        <v>0.11899999999999999</v>
      </c>
      <c r="S59" s="308">
        <f>ROUND(S57/G57,3)</f>
        <v>0.109</v>
      </c>
      <c r="T59" s="314"/>
      <c r="U59" s="308">
        <f>ROUND(U57/F57,3)</f>
        <v>0.249</v>
      </c>
      <c r="V59" s="315">
        <f>ROUND(V57/G57,3)</f>
        <v>0.45800000000000002</v>
      </c>
      <c r="W59" s="312"/>
      <c r="X59" s="305">
        <f>ROUND(X57/F57,3)</f>
        <v>0.04</v>
      </c>
      <c r="Y59" s="316">
        <f>ROUND(Y57/G57,3)</f>
        <v>0.02</v>
      </c>
      <c r="Z59" s="338"/>
      <c r="AA59" s="305">
        <f>ROUND(AA57/F57,3)</f>
        <v>0.23499999999999999</v>
      </c>
      <c r="AB59" s="316">
        <f>ROUND(AB57/G57,3)</f>
        <v>0.151</v>
      </c>
      <c r="AC59" s="230"/>
    </row>
    <row r="60" spans="2:29" ht="15" customHeight="1" x14ac:dyDescent="0.2">
      <c r="E60" s="317"/>
      <c r="F60" s="317"/>
      <c r="G60" s="317"/>
      <c r="H60" s="318"/>
      <c r="I60" s="318"/>
      <c r="J60" s="318"/>
      <c r="K60" s="318"/>
      <c r="L60" s="318"/>
      <c r="M60" s="318"/>
      <c r="N60" s="318"/>
      <c r="O60" s="318"/>
      <c r="P60" s="318"/>
      <c r="Q60" s="318"/>
      <c r="R60" s="318"/>
      <c r="S60" s="318"/>
      <c r="T60" s="318"/>
      <c r="U60" s="318"/>
      <c r="V60" s="318"/>
      <c r="W60" s="318"/>
      <c r="X60" s="317"/>
      <c r="Y60" s="317"/>
      <c r="Z60" s="318"/>
      <c r="AA60" s="317"/>
      <c r="AB60" s="317"/>
      <c r="AC60" s="317"/>
    </row>
    <row r="61" spans="2:29" x14ac:dyDescent="0.2">
      <c r="B61" s="12" t="s">
        <v>264</v>
      </c>
      <c r="D61" s="112">
        <f>D36+D39+D42+D45+D48+D51</f>
        <v>401</v>
      </c>
      <c r="E61" s="112">
        <f>E36+E39+E42+E45+E48+E51</f>
        <v>5159</v>
      </c>
      <c r="F61" s="112">
        <f t="shared" ref="F61:AB61" si="3">F36+F39+F42+F45+F48+F51</f>
        <v>2814</v>
      </c>
      <c r="G61" s="112">
        <f t="shared" si="3"/>
        <v>2345</v>
      </c>
      <c r="H61" s="112">
        <f>H36+H39+H42+H45+H48+H51</f>
        <v>1784</v>
      </c>
      <c r="I61" s="112">
        <f>I36+I39+I42+I45+I48+I51</f>
        <v>1129</v>
      </c>
      <c r="J61" s="112">
        <f t="shared" si="3"/>
        <v>655</v>
      </c>
      <c r="K61" s="112">
        <f t="shared" si="3"/>
        <v>3375</v>
      </c>
      <c r="L61" s="112">
        <f t="shared" si="3"/>
        <v>1685</v>
      </c>
      <c r="M61" s="112">
        <f t="shared" si="3"/>
        <v>1690</v>
      </c>
      <c r="N61" s="112">
        <f t="shared" si="3"/>
        <v>2314</v>
      </c>
      <c r="O61" s="112">
        <f t="shared" si="3"/>
        <v>999</v>
      </c>
      <c r="P61" s="112">
        <f t="shared" si="3"/>
        <v>1315</v>
      </c>
      <c r="Q61" s="112">
        <f t="shared" si="3"/>
        <v>546</v>
      </c>
      <c r="R61" s="112">
        <f t="shared" si="3"/>
        <v>307</v>
      </c>
      <c r="S61" s="112">
        <f>S36+S39+S42+S45+S48+S51</f>
        <v>239</v>
      </c>
      <c r="T61" s="112">
        <f t="shared" si="3"/>
        <v>1768</v>
      </c>
      <c r="U61" s="112">
        <f t="shared" si="3"/>
        <v>692</v>
      </c>
      <c r="V61" s="112">
        <f t="shared" si="3"/>
        <v>1076</v>
      </c>
      <c r="W61" s="112">
        <f>W36+W39+W42+W45+W48+W51</f>
        <v>139</v>
      </c>
      <c r="X61" s="112">
        <f t="shared" si="3"/>
        <v>95</v>
      </c>
      <c r="Y61" s="112">
        <f t="shared" si="3"/>
        <v>44</v>
      </c>
      <c r="Z61" s="112">
        <f t="shared" si="3"/>
        <v>922</v>
      </c>
      <c r="AA61" s="112">
        <f t="shared" si="3"/>
        <v>591</v>
      </c>
      <c r="AB61" s="12">
        <f t="shared" si="3"/>
        <v>331</v>
      </c>
    </row>
    <row r="62" spans="2:29" s="65" customFormat="1" x14ac:dyDescent="0.2">
      <c r="B62" s="65" t="s">
        <v>265</v>
      </c>
      <c r="E62" s="113"/>
      <c r="F62" s="113">
        <f>F61/E61</f>
        <v>0.54545454545454541</v>
      </c>
      <c r="G62" s="113">
        <f>G61/E61</f>
        <v>0.45454545454545453</v>
      </c>
      <c r="H62" s="113">
        <f>H61/E61</f>
        <v>0.34580345028106224</v>
      </c>
      <c r="I62" s="114">
        <f>I61/E61</f>
        <v>0.21884086063190542</v>
      </c>
      <c r="J62" s="114">
        <f>J61/E61</f>
        <v>0.12696258964915683</v>
      </c>
      <c r="K62" s="114">
        <f>K61/E61</f>
        <v>0.65419654971893781</v>
      </c>
      <c r="L62" s="113">
        <f>L61/E61</f>
        <v>0.32661368482264003</v>
      </c>
      <c r="M62" s="113">
        <f>M61/E61</f>
        <v>0.32758286489629773</v>
      </c>
      <c r="N62" s="113">
        <f>N61/E61</f>
        <v>0.44853653808877691</v>
      </c>
      <c r="O62" s="113">
        <f>O61/E61</f>
        <v>0.19364217871680559</v>
      </c>
      <c r="P62" s="113">
        <f>P61/E61</f>
        <v>0.2548943593719713</v>
      </c>
      <c r="Q62" s="114">
        <f>Q61/E61</f>
        <v>0.10583446404341927</v>
      </c>
      <c r="R62" s="114">
        <f>R61/E61</f>
        <v>5.9507656522581893E-2</v>
      </c>
      <c r="S62" s="113">
        <f>S61/E61</f>
        <v>4.6326807520837371E-2</v>
      </c>
      <c r="T62" s="113">
        <f>T61/E61</f>
        <v>0.34270207404535763</v>
      </c>
      <c r="U62" s="113">
        <f>U61/E61</f>
        <v>0.1341345221942237</v>
      </c>
      <c r="V62" s="113">
        <f>V61/E61</f>
        <v>0.20856755185113393</v>
      </c>
      <c r="W62" s="113">
        <f>W61/E61</f>
        <v>2.694320604768366E-2</v>
      </c>
      <c r="X62" s="113">
        <f>X61/E61</f>
        <v>1.8414421399496027E-2</v>
      </c>
      <c r="Y62" s="114">
        <f>Y61/E61</f>
        <v>8.5287846481876331E-3</v>
      </c>
      <c r="Z62" s="114">
        <f>Z61/E61</f>
        <v>0.17871680558247721</v>
      </c>
      <c r="AA62" s="113">
        <f>AA61/E61</f>
        <v>0.11455708470633844</v>
      </c>
      <c r="AB62" s="65">
        <f>AB61/E61</f>
        <v>6.415972087613879E-2</v>
      </c>
    </row>
    <row r="63" spans="2:29" s="65" customFormat="1" x14ac:dyDescent="0.2">
      <c r="B63" s="65" t="s">
        <v>266</v>
      </c>
      <c r="D63" s="319"/>
      <c r="F63" s="65">
        <f>ROUND(F61/F61,3)</f>
        <v>1</v>
      </c>
      <c r="G63" s="65">
        <f>ROUND(G61/G61,3)</f>
        <v>1</v>
      </c>
      <c r="I63" s="319">
        <f>ROUND(I61/F61,3)</f>
        <v>0.40100000000000002</v>
      </c>
      <c r="J63" s="319">
        <f>ROUND(J61/G61,3)</f>
        <v>0.27900000000000003</v>
      </c>
      <c r="K63" s="319"/>
      <c r="L63" s="319">
        <f>ROUND(L61/F61,3)</f>
        <v>0.59899999999999998</v>
      </c>
      <c r="M63" s="113">
        <f>ROUND(M61/G61,3)</f>
        <v>0.72099999999999997</v>
      </c>
      <c r="N63" s="113"/>
      <c r="O63" s="113">
        <f>ROUND(O61/F61,3)</f>
        <v>0.35499999999999998</v>
      </c>
      <c r="P63" s="113">
        <f>ROUND(P61/G61,3)</f>
        <v>0.56100000000000005</v>
      </c>
      <c r="Q63" s="113"/>
      <c r="R63" s="113">
        <f>ROUND(R61/F61,3)</f>
        <v>0.109</v>
      </c>
      <c r="S63" s="113">
        <f>ROUND(S61/G61,3)</f>
        <v>0.10199999999999999</v>
      </c>
      <c r="T63" s="319"/>
      <c r="U63" s="113">
        <f>ROUND(U61/F61,3)</f>
        <v>0.246</v>
      </c>
      <c r="V63" s="113">
        <f>ROUND(V61/G61,3)</f>
        <v>0.45900000000000002</v>
      </c>
      <c r="W63" s="113"/>
      <c r="X63" s="113">
        <f>ROUND(X61/F61,3)</f>
        <v>3.4000000000000002E-2</v>
      </c>
      <c r="Y63" s="113">
        <f>ROUND(Y61/G61,3)</f>
        <v>1.9E-2</v>
      </c>
      <c r="Z63" s="113"/>
      <c r="AA63" s="113">
        <f>ROUND(AA61/F61,3)</f>
        <v>0.21</v>
      </c>
      <c r="AB63" s="65">
        <f>ROUND(AB61/G61,3)</f>
        <v>0.14099999999999999</v>
      </c>
    </row>
    <row r="64" spans="2:29" s="65" customFormat="1" x14ac:dyDescent="0.2">
      <c r="D64" s="319"/>
      <c r="I64" s="319"/>
      <c r="J64" s="319"/>
      <c r="K64" s="319"/>
      <c r="L64" s="319"/>
      <c r="M64" s="113"/>
      <c r="N64" s="113"/>
      <c r="O64" s="113"/>
      <c r="P64" s="113"/>
      <c r="Q64" s="113"/>
      <c r="R64" s="113"/>
      <c r="S64" s="113"/>
      <c r="T64" s="319"/>
      <c r="U64" s="113"/>
      <c r="V64" s="113"/>
      <c r="W64" s="113"/>
      <c r="X64" s="113"/>
      <c r="Y64" s="113"/>
      <c r="Z64" s="113"/>
      <c r="AA64" s="113"/>
    </row>
    <row r="65" spans="2:28" s="65" customFormat="1" x14ac:dyDescent="0.2">
      <c r="B65" s="65" t="s">
        <v>267</v>
      </c>
      <c r="D65" s="339">
        <f>D54+D51+D36</f>
        <v>401</v>
      </c>
      <c r="E65" s="339">
        <f t="shared" ref="E65:AB65" si="4">E54+E51+E36</f>
        <v>5159</v>
      </c>
      <c r="F65" s="339">
        <f t="shared" si="4"/>
        <v>2814</v>
      </c>
      <c r="G65" s="339">
        <f t="shared" si="4"/>
        <v>2345</v>
      </c>
      <c r="H65" s="339">
        <f t="shared" si="4"/>
        <v>1784</v>
      </c>
      <c r="I65" s="339">
        <f t="shared" si="4"/>
        <v>1129</v>
      </c>
      <c r="J65" s="339">
        <f t="shared" si="4"/>
        <v>655</v>
      </c>
      <c r="K65" s="339">
        <f t="shared" si="4"/>
        <v>3375</v>
      </c>
      <c r="L65" s="339">
        <f t="shared" si="4"/>
        <v>1685</v>
      </c>
      <c r="M65" s="339">
        <f t="shared" si="4"/>
        <v>1690</v>
      </c>
      <c r="N65" s="339">
        <f t="shared" si="4"/>
        <v>2314</v>
      </c>
      <c r="O65" s="339">
        <f t="shared" si="4"/>
        <v>999</v>
      </c>
      <c r="P65" s="339">
        <f t="shared" si="4"/>
        <v>1315</v>
      </c>
      <c r="Q65" s="339">
        <f t="shared" si="4"/>
        <v>546</v>
      </c>
      <c r="R65" s="339">
        <f t="shared" si="4"/>
        <v>307</v>
      </c>
      <c r="S65" s="339">
        <f t="shared" si="4"/>
        <v>239</v>
      </c>
      <c r="T65" s="339">
        <f t="shared" si="4"/>
        <v>1768</v>
      </c>
      <c r="U65" s="339">
        <f t="shared" si="4"/>
        <v>692</v>
      </c>
      <c r="V65" s="339">
        <f t="shared" si="4"/>
        <v>1076</v>
      </c>
      <c r="W65" s="339">
        <f t="shared" si="4"/>
        <v>139</v>
      </c>
      <c r="X65" s="339">
        <f t="shared" si="4"/>
        <v>95</v>
      </c>
      <c r="Y65" s="339">
        <f t="shared" si="4"/>
        <v>44</v>
      </c>
      <c r="Z65" s="339">
        <f t="shared" si="4"/>
        <v>922</v>
      </c>
      <c r="AA65" s="339">
        <f t="shared" si="4"/>
        <v>591</v>
      </c>
      <c r="AB65" s="339">
        <f t="shared" si="4"/>
        <v>331</v>
      </c>
    </row>
    <row r="66" spans="2:28" s="65" customFormat="1" x14ac:dyDescent="0.2">
      <c r="D66" s="339">
        <f>D57+D39+D36</f>
        <v>401</v>
      </c>
      <c r="E66" s="339">
        <f t="shared" ref="E66:AB66" si="5">E57+E39+E36</f>
        <v>5159</v>
      </c>
      <c r="F66" s="339">
        <f t="shared" si="5"/>
        <v>2814</v>
      </c>
      <c r="G66" s="339">
        <f t="shared" si="5"/>
        <v>2345</v>
      </c>
      <c r="H66" s="339">
        <f t="shared" si="5"/>
        <v>1784</v>
      </c>
      <c r="I66" s="339">
        <f t="shared" si="5"/>
        <v>1129</v>
      </c>
      <c r="J66" s="339">
        <f t="shared" si="5"/>
        <v>655</v>
      </c>
      <c r="K66" s="339">
        <f t="shared" si="5"/>
        <v>3375</v>
      </c>
      <c r="L66" s="339">
        <f t="shared" si="5"/>
        <v>1685</v>
      </c>
      <c r="M66" s="339">
        <f t="shared" si="5"/>
        <v>1690</v>
      </c>
      <c r="N66" s="339">
        <f t="shared" si="5"/>
        <v>2314</v>
      </c>
      <c r="O66" s="339">
        <f t="shared" si="5"/>
        <v>999</v>
      </c>
      <c r="P66" s="339">
        <f t="shared" si="5"/>
        <v>1315</v>
      </c>
      <c r="Q66" s="339">
        <f t="shared" si="5"/>
        <v>546</v>
      </c>
      <c r="R66" s="339">
        <f t="shared" si="5"/>
        <v>307</v>
      </c>
      <c r="S66" s="339">
        <f t="shared" si="5"/>
        <v>239</v>
      </c>
      <c r="T66" s="339">
        <f t="shared" si="5"/>
        <v>1768</v>
      </c>
      <c r="U66" s="339">
        <f t="shared" si="5"/>
        <v>692</v>
      </c>
      <c r="V66" s="339">
        <f t="shared" si="5"/>
        <v>1076</v>
      </c>
      <c r="W66" s="339">
        <f t="shared" si="5"/>
        <v>139</v>
      </c>
      <c r="X66" s="339">
        <f t="shared" si="5"/>
        <v>95</v>
      </c>
      <c r="Y66" s="339">
        <f t="shared" si="5"/>
        <v>44</v>
      </c>
      <c r="Z66" s="339">
        <f t="shared" si="5"/>
        <v>922</v>
      </c>
      <c r="AA66" s="339">
        <f t="shared" si="5"/>
        <v>591</v>
      </c>
      <c r="AB66" s="339">
        <f t="shared" si="5"/>
        <v>331</v>
      </c>
    </row>
    <row r="67" spans="2:28" x14ac:dyDescent="0.2">
      <c r="D67" s="13"/>
      <c r="E67" s="12"/>
      <c r="H67" s="12"/>
      <c r="I67" s="13"/>
      <c r="J67" s="13"/>
      <c r="K67" s="13"/>
      <c r="L67" s="13"/>
      <c r="M67" s="113"/>
      <c r="N67" s="113"/>
      <c r="O67" s="113"/>
      <c r="P67" s="113"/>
      <c r="Q67" s="113"/>
      <c r="R67" s="113"/>
      <c r="S67" s="113"/>
      <c r="T67" s="13"/>
      <c r="U67" s="113"/>
      <c r="V67" s="113"/>
      <c r="W67" s="113"/>
      <c r="X67" s="113"/>
      <c r="Y67" s="113"/>
      <c r="Z67" s="113"/>
      <c r="AA67" s="113"/>
    </row>
    <row r="68" spans="2:28" s="323" customFormat="1" x14ac:dyDescent="0.2">
      <c r="B68" s="116" t="s">
        <v>268</v>
      </c>
      <c r="C68" s="116"/>
      <c r="D68" s="117">
        <f>D15-D61</f>
        <v>0</v>
      </c>
      <c r="F68" s="117">
        <f>F15-F61</f>
        <v>0</v>
      </c>
      <c r="G68" s="117">
        <f>G15-G61</f>
        <v>0</v>
      </c>
      <c r="H68" s="117">
        <f t="shared" ref="H68:AC69" si="6">H15-H61</f>
        <v>0</v>
      </c>
      <c r="I68" s="117">
        <f t="shared" si="6"/>
        <v>0</v>
      </c>
      <c r="J68" s="117">
        <f t="shared" si="6"/>
        <v>0</v>
      </c>
      <c r="K68" s="117">
        <f>K15-K61</f>
        <v>0</v>
      </c>
      <c r="L68" s="117">
        <f t="shared" si="6"/>
        <v>0</v>
      </c>
      <c r="M68" s="117">
        <f t="shared" si="6"/>
        <v>0</v>
      </c>
      <c r="N68" s="117">
        <f t="shared" si="6"/>
        <v>0</v>
      </c>
      <c r="O68" s="117">
        <f t="shared" si="6"/>
        <v>0</v>
      </c>
      <c r="P68" s="117">
        <f t="shared" si="6"/>
        <v>0</v>
      </c>
      <c r="Q68" s="117">
        <f>Q15-Q61</f>
        <v>0</v>
      </c>
      <c r="R68" s="117">
        <f t="shared" si="6"/>
        <v>0</v>
      </c>
      <c r="S68" s="117">
        <f>S15-S61</f>
        <v>0</v>
      </c>
      <c r="T68" s="117">
        <f t="shared" si="6"/>
        <v>0</v>
      </c>
      <c r="U68" s="117">
        <f t="shared" si="6"/>
        <v>0</v>
      </c>
      <c r="V68" s="117">
        <f t="shared" si="6"/>
        <v>0</v>
      </c>
      <c r="W68" s="117">
        <f>W15-W61</f>
        <v>0</v>
      </c>
      <c r="X68" s="117">
        <f t="shared" si="6"/>
        <v>0</v>
      </c>
      <c r="Y68" s="117">
        <f t="shared" si="6"/>
        <v>0</v>
      </c>
      <c r="Z68" s="117">
        <f t="shared" si="6"/>
        <v>0</v>
      </c>
      <c r="AA68" s="117">
        <f t="shared" si="6"/>
        <v>0</v>
      </c>
      <c r="AB68" s="116">
        <f t="shared" si="6"/>
        <v>0</v>
      </c>
    </row>
    <row r="69" spans="2:28" s="323" customFormat="1" x14ac:dyDescent="0.2">
      <c r="B69" s="116"/>
      <c r="C69" s="116"/>
      <c r="D69" s="117"/>
      <c r="E69" s="117">
        <f>E15-E61</f>
        <v>0</v>
      </c>
      <c r="F69" s="117">
        <f>F16-F62</f>
        <v>-4.5454545454537421E-4</v>
      </c>
      <c r="G69" s="117">
        <f>G16-G62</f>
        <v>4.5454545454548523E-4</v>
      </c>
      <c r="H69" s="117">
        <f>H16-H62</f>
        <v>1.9654971893773299E-4</v>
      </c>
      <c r="I69" s="117">
        <f>I16-I62</f>
        <v>1.5913936809458518E-4</v>
      </c>
      <c r="J69" s="117">
        <f t="shared" si="6"/>
        <v>3.7410350843175566E-5</v>
      </c>
      <c r="K69" s="117">
        <f t="shared" si="6"/>
        <v>-1.965497189377885E-4</v>
      </c>
      <c r="L69" s="117">
        <f t="shared" si="6"/>
        <v>3.86315177359986E-4</v>
      </c>
      <c r="M69" s="117">
        <f t="shared" si="6"/>
        <v>4.1713510370228191E-4</v>
      </c>
      <c r="N69" s="117">
        <f t="shared" si="6"/>
        <v>4.6346191122309532E-4</v>
      </c>
      <c r="O69" s="117">
        <f t="shared" si="6"/>
        <v>3.5782128319442053E-4</v>
      </c>
      <c r="P69" s="117">
        <f t="shared" si="6"/>
        <v>1.0564062802870255E-4</v>
      </c>
      <c r="Q69" s="117">
        <f t="shared" si="6"/>
        <v>1.6553595658072573E-4</v>
      </c>
      <c r="R69" s="117">
        <f t="shared" si="6"/>
        <v>4.923434774181043E-4</v>
      </c>
      <c r="S69" s="117">
        <f t="shared" si="6"/>
        <v>-3.2680752083737163E-4</v>
      </c>
      <c r="T69" s="117">
        <f>T16-T62</f>
        <v>2.9792595464239735E-4</v>
      </c>
      <c r="U69" s="117">
        <f t="shared" si="6"/>
        <v>-1.3452219422369072E-4</v>
      </c>
      <c r="V69" s="117">
        <f t="shared" si="6"/>
        <v>4.3244814886606031E-4</v>
      </c>
      <c r="W69" s="117">
        <f t="shared" si="6"/>
        <v>5.6793952316339796E-5</v>
      </c>
      <c r="X69" s="117">
        <f t="shared" si="6"/>
        <v>-4.1442139949602816E-4</v>
      </c>
      <c r="Y69" s="117">
        <f t="shared" si="6"/>
        <v>4.7121535181236622E-4</v>
      </c>
      <c r="Z69" s="117">
        <f t="shared" si="6"/>
        <v>2.8319441752278074E-4</v>
      </c>
      <c r="AA69" s="117">
        <f t="shared" si="6"/>
        <v>4.4291529366156934E-4</v>
      </c>
      <c r="AB69" s="116">
        <f>AB16-AB62</f>
        <v>-1.597208761387886E-4</v>
      </c>
    </row>
    <row r="70" spans="2:28" s="323" customFormat="1" x14ac:dyDescent="0.2">
      <c r="B70" s="116"/>
      <c r="C70" s="116"/>
      <c r="D70" s="117"/>
      <c r="E70" s="117"/>
      <c r="F70" s="117">
        <f>F17-F63</f>
        <v>0</v>
      </c>
      <c r="G70" s="117">
        <f t="shared" ref="G70:AB70" si="7">G17-G63</f>
        <v>0</v>
      </c>
      <c r="H70" s="117"/>
      <c r="I70" s="117">
        <f>I17-I63</f>
        <v>0</v>
      </c>
      <c r="J70" s="117">
        <f t="shared" si="7"/>
        <v>0</v>
      </c>
      <c r="K70" s="117"/>
      <c r="L70" s="117">
        <f t="shared" si="7"/>
        <v>0</v>
      </c>
      <c r="M70" s="117">
        <f t="shared" si="7"/>
        <v>0</v>
      </c>
      <c r="N70" s="117"/>
      <c r="O70" s="117">
        <f t="shared" si="7"/>
        <v>0</v>
      </c>
      <c r="P70" s="117">
        <f t="shared" si="7"/>
        <v>0</v>
      </c>
      <c r="Q70" s="117"/>
      <c r="R70" s="117">
        <f t="shared" si="7"/>
        <v>0</v>
      </c>
      <c r="S70" s="117">
        <f t="shared" si="7"/>
        <v>0</v>
      </c>
      <c r="T70" s="117"/>
      <c r="U70" s="118">
        <f t="shared" si="7"/>
        <v>0</v>
      </c>
      <c r="V70" s="118">
        <f t="shared" si="7"/>
        <v>0</v>
      </c>
      <c r="W70" s="118"/>
      <c r="X70" s="118">
        <f t="shared" si="7"/>
        <v>0</v>
      </c>
      <c r="Y70" s="118">
        <f t="shared" si="7"/>
        <v>0</v>
      </c>
      <c r="Z70" s="118"/>
      <c r="AA70" s="118">
        <f>AA17-AA63</f>
        <v>0</v>
      </c>
      <c r="AB70" s="116">
        <f t="shared" si="7"/>
        <v>0</v>
      </c>
    </row>
    <row r="71" spans="2:28" x14ac:dyDescent="0.2">
      <c r="B71" s="116"/>
      <c r="C71" s="116"/>
      <c r="D71" s="116"/>
      <c r="E71" s="117"/>
      <c r="F71" s="116"/>
      <c r="G71" s="116"/>
      <c r="H71" s="324"/>
      <c r="I71" s="324"/>
      <c r="J71" s="324"/>
      <c r="K71" s="324"/>
      <c r="L71" s="324"/>
      <c r="M71" s="324"/>
      <c r="N71" s="325"/>
      <c r="O71" s="324"/>
      <c r="P71" s="324"/>
      <c r="Q71" s="324"/>
      <c r="R71" s="325"/>
      <c r="S71" s="325"/>
      <c r="T71" s="325"/>
      <c r="U71" s="324"/>
      <c r="V71" s="324"/>
      <c r="W71" s="325"/>
      <c r="X71" s="116"/>
      <c r="Y71" s="116"/>
      <c r="Z71" s="325"/>
      <c r="AA71" s="116"/>
      <c r="AB71" s="116"/>
    </row>
    <row r="72" spans="2:28" x14ac:dyDescent="0.2">
      <c r="B72" s="116"/>
      <c r="C72" s="116"/>
      <c r="D72" s="116">
        <f>D65-D61</f>
        <v>0</v>
      </c>
      <c r="E72" s="116">
        <f t="shared" ref="E72:AB72" si="8">E65-E61</f>
        <v>0</v>
      </c>
      <c r="F72" s="116">
        <f t="shared" si="8"/>
        <v>0</v>
      </c>
      <c r="G72" s="116">
        <f t="shared" si="8"/>
        <v>0</v>
      </c>
      <c r="H72" s="116">
        <f t="shared" si="8"/>
        <v>0</v>
      </c>
      <c r="I72" s="116">
        <f t="shared" si="8"/>
        <v>0</v>
      </c>
      <c r="J72" s="116">
        <f t="shared" si="8"/>
        <v>0</v>
      </c>
      <c r="K72" s="116">
        <f t="shared" si="8"/>
        <v>0</v>
      </c>
      <c r="L72" s="116">
        <f t="shared" si="8"/>
        <v>0</v>
      </c>
      <c r="M72" s="116">
        <f t="shared" si="8"/>
        <v>0</v>
      </c>
      <c r="N72" s="116">
        <f t="shared" si="8"/>
        <v>0</v>
      </c>
      <c r="O72" s="116">
        <f t="shared" si="8"/>
        <v>0</v>
      </c>
      <c r="P72" s="116">
        <f t="shared" si="8"/>
        <v>0</v>
      </c>
      <c r="Q72" s="116">
        <f t="shared" si="8"/>
        <v>0</v>
      </c>
      <c r="R72" s="116">
        <f t="shared" si="8"/>
        <v>0</v>
      </c>
      <c r="S72" s="116">
        <f t="shared" si="8"/>
        <v>0</v>
      </c>
      <c r="T72" s="116">
        <f t="shared" si="8"/>
        <v>0</v>
      </c>
      <c r="U72" s="116">
        <f t="shared" si="8"/>
        <v>0</v>
      </c>
      <c r="V72" s="116">
        <f t="shared" si="8"/>
        <v>0</v>
      </c>
      <c r="W72" s="116">
        <f t="shared" si="8"/>
        <v>0</v>
      </c>
      <c r="X72" s="116">
        <f t="shared" si="8"/>
        <v>0</v>
      </c>
      <c r="Y72" s="116">
        <f t="shared" si="8"/>
        <v>0</v>
      </c>
      <c r="Z72" s="116">
        <f t="shared" si="8"/>
        <v>0</v>
      </c>
      <c r="AA72" s="116">
        <f t="shared" si="8"/>
        <v>0</v>
      </c>
      <c r="AB72" s="116">
        <f t="shared" si="8"/>
        <v>0</v>
      </c>
    </row>
    <row r="73" spans="2:28" x14ac:dyDescent="0.2">
      <c r="B73" s="116"/>
      <c r="C73" s="116"/>
      <c r="D73" s="116">
        <f>D66-D61</f>
        <v>0</v>
      </c>
      <c r="E73" s="116">
        <f t="shared" ref="E73:AB73" si="9">E66-E61</f>
        <v>0</v>
      </c>
      <c r="F73" s="116">
        <f t="shared" si="9"/>
        <v>0</v>
      </c>
      <c r="G73" s="116">
        <f t="shared" si="9"/>
        <v>0</v>
      </c>
      <c r="H73" s="116">
        <f t="shared" si="9"/>
        <v>0</v>
      </c>
      <c r="I73" s="116">
        <f t="shared" si="9"/>
        <v>0</v>
      </c>
      <c r="J73" s="116">
        <f t="shared" si="9"/>
        <v>0</v>
      </c>
      <c r="K73" s="116">
        <f t="shared" si="9"/>
        <v>0</v>
      </c>
      <c r="L73" s="116">
        <f t="shared" si="9"/>
        <v>0</v>
      </c>
      <c r="M73" s="116">
        <f t="shared" si="9"/>
        <v>0</v>
      </c>
      <c r="N73" s="116">
        <f t="shared" si="9"/>
        <v>0</v>
      </c>
      <c r="O73" s="116">
        <f t="shared" si="9"/>
        <v>0</v>
      </c>
      <c r="P73" s="116">
        <f t="shared" si="9"/>
        <v>0</v>
      </c>
      <c r="Q73" s="116">
        <f t="shared" si="9"/>
        <v>0</v>
      </c>
      <c r="R73" s="116">
        <f t="shared" si="9"/>
        <v>0</v>
      </c>
      <c r="S73" s="116">
        <f t="shared" si="9"/>
        <v>0</v>
      </c>
      <c r="T73" s="116">
        <f t="shared" si="9"/>
        <v>0</v>
      </c>
      <c r="U73" s="116">
        <f t="shared" si="9"/>
        <v>0</v>
      </c>
      <c r="V73" s="116">
        <f t="shared" si="9"/>
        <v>0</v>
      </c>
      <c r="W73" s="116">
        <f t="shared" si="9"/>
        <v>0</v>
      </c>
      <c r="X73" s="116">
        <f t="shared" si="9"/>
        <v>0</v>
      </c>
      <c r="Y73" s="116">
        <f t="shared" si="9"/>
        <v>0</v>
      </c>
      <c r="Z73" s="116">
        <f t="shared" si="9"/>
        <v>0</v>
      </c>
      <c r="AA73" s="116">
        <f t="shared" si="9"/>
        <v>0</v>
      </c>
      <c r="AB73" s="116">
        <f t="shared" si="9"/>
        <v>0</v>
      </c>
    </row>
    <row r="340" spans="32:60" ht="20.399999999999999" x14ac:dyDescent="0.2">
      <c r="AF340" s="12" ph="1"/>
      <c r="AI340" s="12" ph="1"/>
      <c r="AO340" s="12" ph="1"/>
      <c r="AR340" s="12" ph="1"/>
      <c r="AV340" s="12" ph="1"/>
      <c r="AY340" s="12" ph="1"/>
      <c r="BA340" s="12" ph="1"/>
      <c r="BD340" s="12" ph="1"/>
      <c r="BE340" s="12" ph="1"/>
      <c r="BH340" s="12" ph="1"/>
    </row>
    <row r="351" spans="32:60" ht="20.399999999999999" x14ac:dyDescent="0.2">
      <c r="AF351" s="12" ph="1"/>
      <c r="AI351" s="12" ph="1"/>
      <c r="AO351" s="12" ph="1"/>
      <c r="AR351" s="12" ph="1"/>
      <c r="AV351" s="12" ph="1"/>
      <c r="AY351" s="12" ph="1"/>
      <c r="BA351" s="12" ph="1"/>
      <c r="BD351" s="12" ph="1"/>
      <c r="BE351" s="12" ph="1"/>
      <c r="BH351" s="12" ph="1"/>
    </row>
    <row r="365" spans="32:60" ht="20.399999999999999" x14ac:dyDescent="0.2">
      <c r="AF365" s="12" ph="1"/>
      <c r="AI365" s="12" ph="1"/>
      <c r="AO365" s="12" ph="1"/>
      <c r="AR365" s="12" ph="1"/>
      <c r="AV365" s="12" ph="1"/>
      <c r="AY365" s="12" ph="1"/>
      <c r="BA365" s="12" ph="1"/>
      <c r="BD365" s="12" ph="1"/>
      <c r="BE365" s="12" ph="1"/>
      <c r="BH365" s="12" ph="1"/>
    </row>
    <row r="404" spans="32:60" ht="20.399999999999999" x14ac:dyDescent="0.2">
      <c r="AF404" s="12" ph="1"/>
      <c r="AI404" s="12" ph="1"/>
      <c r="AO404" s="12" ph="1"/>
      <c r="AR404" s="12" ph="1"/>
      <c r="AV404" s="12" ph="1"/>
      <c r="AY404" s="12" ph="1"/>
      <c r="BA404" s="12" ph="1"/>
      <c r="BD404" s="12" ph="1"/>
      <c r="BE404" s="12" ph="1"/>
      <c r="BH404" s="12" ph="1"/>
    </row>
    <row r="415" spans="32:60" ht="20.399999999999999" x14ac:dyDescent="0.2">
      <c r="AF415" s="12" ph="1"/>
      <c r="AI415" s="12" ph="1"/>
      <c r="AO415" s="12" ph="1"/>
      <c r="AR415" s="12" ph="1"/>
      <c r="AV415" s="12" ph="1"/>
      <c r="AY415" s="12" ph="1"/>
      <c r="BA415" s="12" ph="1"/>
      <c r="BD415" s="12" ph="1"/>
      <c r="BE415" s="12" ph="1"/>
      <c r="BH415" s="12" ph="1"/>
    </row>
    <row r="429" spans="32:60" ht="20.399999999999999" x14ac:dyDescent="0.2">
      <c r="AF429" s="12" ph="1"/>
      <c r="AI429" s="12" ph="1"/>
      <c r="AO429" s="12" ph="1"/>
      <c r="AR429" s="12" ph="1"/>
      <c r="AV429" s="12" ph="1"/>
      <c r="AY429" s="12" ph="1"/>
      <c r="BA429" s="12" ph="1"/>
      <c r="BD429" s="12" ph="1"/>
      <c r="BE429" s="12" ph="1"/>
      <c r="BH429" s="12" ph="1"/>
    </row>
    <row r="430" spans="32:60" ht="20.399999999999999" x14ac:dyDescent="0.2">
      <c r="AF430" s="12" ph="1"/>
      <c r="AI430" s="12" ph="1"/>
      <c r="AO430" s="12" ph="1"/>
      <c r="AR430" s="12" ph="1"/>
      <c r="AV430" s="12" ph="1"/>
      <c r="AY430" s="12" ph="1"/>
      <c r="BA430" s="12" ph="1"/>
      <c r="BD430" s="12" ph="1"/>
      <c r="BE430" s="12" ph="1"/>
      <c r="BH430" s="12" ph="1"/>
    </row>
    <row r="443" spans="32:60" ht="20.399999999999999" x14ac:dyDescent="0.2">
      <c r="AF443" s="12" ph="1"/>
      <c r="AI443" s="12" ph="1"/>
      <c r="AO443" s="12" ph="1"/>
      <c r="AR443" s="12" ph="1"/>
      <c r="AV443" s="12" ph="1"/>
      <c r="AY443" s="12" ph="1"/>
      <c r="BA443" s="12" ph="1"/>
      <c r="BD443" s="12" ph="1"/>
      <c r="BE443" s="12" ph="1"/>
      <c r="BH443" s="12" ph="1"/>
    </row>
    <row r="445" spans="32:60" ht="20.399999999999999" x14ac:dyDescent="0.2">
      <c r="AF445" s="12" ph="1"/>
      <c r="AI445" s="12" ph="1"/>
      <c r="AO445" s="12" ph="1"/>
      <c r="AR445" s="12" ph="1"/>
      <c r="AV445" s="12" ph="1"/>
      <c r="AY445" s="12" ph="1"/>
      <c r="BA445" s="12" ph="1"/>
      <c r="BD445" s="12" ph="1"/>
      <c r="BE445" s="12" ph="1"/>
      <c r="BH445" s="12" ph="1"/>
    </row>
    <row r="446" spans="32:60" ht="20.399999999999999" x14ac:dyDescent="0.2">
      <c r="AF446" s="12" ph="1"/>
      <c r="AI446" s="12" ph="1"/>
      <c r="AO446" s="12" ph="1"/>
      <c r="AR446" s="12" ph="1"/>
      <c r="AV446" s="12" ph="1"/>
      <c r="AY446" s="12" ph="1"/>
      <c r="BA446" s="12" ph="1"/>
      <c r="BD446" s="12" ph="1"/>
      <c r="BE446" s="12" ph="1"/>
      <c r="BH446" s="12" ph="1"/>
    </row>
    <row r="485" spans="32:60" ht="20.399999999999999" x14ac:dyDescent="0.2">
      <c r="AF485" s="12" ph="1"/>
      <c r="AI485" s="12" ph="1"/>
      <c r="AO485" s="12" ph="1"/>
      <c r="AR485" s="12" ph="1"/>
      <c r="AV485" s="12" ph="1"/>
      <c r="AY485" s="12" ph="1"/>
      <c r="BA485" s="12" ph="1"/>
      <c r="BD485" s="12" ph="1"/>
      <c r="BE485" s="12" ph="1"/>
      <c r="BH485" s="12" ph="1"/>
    </row>
    <row r="496" spans="32:60" ht="20.399999999999999" x14ac:dyDescent="0.2">
      <c r="AF496" s="12" ph="1"/>
      <c r="AI496" s="12" ph="1"/>
      <c r="AO496" s="12" ph="1"/>
      <c r="AR496" s="12" ph="1"/>
      <c r="AV496" s="12" ph="1"/>
      <c r="AY496" s="12" ph="1"/>
      <c r="BA496" s="12" ph="1"/>
      <c r="BD496" s="12" ph="1"/>
      <c r="BE496" s="12" ph="1"/>
      <c r="BH496" s="12" ph="1"/>
    </row>
    <row r="510" spans="32:60" ht="20.399999999999999" x14ac:dyDescent="0.2">
      <c r="AF510" s="12" ph="1"/>
      <c r="AI510" s="12" ph="1"/>
      <c r="AO510" s="12" ph="1"/>
      <c r="AR510" s="12" ph="1"/>
      <c r="AV510" s="12" ph="1"/>
      <c r="AY510" s="12" ph="1"/>
      <c r="BA510" s="12" ph="1"/>
      <c r="BD510" s="12" ph="1"/>
      <c r="BE510" s="12" ph="1"/>
      <c r="BH510" s="12" ph="1"/>
    </row>
    <row r="511" spans="32:60" ht="20.399999999999999" x14ac:dyDescent="0.2">
      <c r="AF511" s="12" ph="1"/>
      <c r="AI511" s="12" ph="1"/>
      <c r="AO511" s="12" ph="1"/>
      <c r="AR511" s="12" ph="1"/>
      <c r="AV511" s="12" ph="1"/>
      <c r="AY511" s="12" ph="1"/>
      <c r="BA511" s="12" ph="1"/>
      <c r="BD511" s="12" ph="1"/>
      <c r="BE511" s="12" ph="1"/>
      <c r="BH511" s="12" ph="1"/>
    </row>
    <row r="524" spans="32:60" ht="20.399999999999999" x14ac:dyDescent="0.2">
      <c r="AF524" s="12" ph="1"/>
      <c r="AI524" s="12" ph="1"/>
      <c r="AO524" s="12" ph="1"/>
      <c r="AR524" s="12" ph="1"/>
      <c r="AV524" s="12" ph="1"/>
      <c r="AY524" s="12" ph="1"/>
      <c r="BA524" s="12" ph="1"/>
      <c r="BD524" s="12" ph="1"/>
      <c r="BE524" s="12" ph="1"/>
      <c r="BH524" s="12" ph="1"/>
    </row>
    <row r="526" spans="32:60" ht="20.399999999999999" x14ac:dyDescent="0.2">
      <c r="AF526" s="12" ph="1"/>
      <c r="AI526" s="12" ph="1"/>
      <c r="AO526" s="12" ph="1"/>
      <c r="AR526" s="12" ph="1"/>
      <c r="AV526" s="12" ph="1"/>
      <c r="AY526" s="12" ph="1"/>
      <c r="BA526" s="12" ph="1"/>
      <c r="BD526" s="12" ph="1"/>
      <c r="BE526" s="12" ph="1"/>
      <c r="BH526" s="12" ph="1"/>
    </row>
    <row r="527" spans="32:60" ht="20.399999999999999" x14ac:dyDescent="0.2">
      <c r="AF527" s="12" ph="1"/>
      <c r="AI527" s="12" ph="1"/>
      <c r="AO527" s="12" ph="1"/>
      <c r="AR527" s="12" ph="1"/>
      <c r="AV527" s="12" ph="1"/>
      <c r="AY527" s="12" ph="1"/>
      <c r="BA527" s="12" ph="1"/>
      <c r="BD527" s="12" ph="1"/>
      <c r="BE527" s="12" ph="1"/>
      <c r="BH527" s="12" ph="1"/>
    </row>
    <row r="530" spans="32:60" ht="20.399999999999999" x14ac:dyDescent="0.2">
      <c r="AF530" s="12" ph="1"/>
      <c r="AI530" s="12" ph="1"/>
      <c r="AO530" s="12" ph="1"/>
      <c r="AR530" s="12" ph="1"/>
      <c r="AV530" s="12" ph="1"/>
      <c r="AY530" s="12" ph="1"/>
      <c r="BA530" s="12" ph="1"/>
      <c r="BD530" s="12" ph="1"/>
      <c r="BE530" s="12" ph="1"/>
      <c r="BH530" s="12" ph="1"/>
    </row>
    <row r="531" spans="32:60" ht="20.399999999999999" x14ac:dyDescent="0.2">
      <c r="AF531" s="12" ph="1"/>
      <c r="AI531" s="12" ph="1"/>
      <c r="AO531" s="12" ph="1"/>
      <c r="AR531" s="12" ph="1"/>
      <c r="AV531" s="12" ph="1"/>
      <c r="AY531" s="12" ph="1"/>
      <c r="BA531" s="12" ph="1"/>
      <c r="BD531" s="12" ph="1"/>
      <c r="BE531" s="12" ph="1"/>
      <c r="BH531" s="12" ph="1"/>
    </row>
    <row r="532" spans="32:60" ht="20.399999999999999" x14ac:dyDescent="0.2">
      <c r="AF532" s="12" ph="1"/>
      <c r="AI532" s="12" ph="1"/>
      <c r="AO532" s="12" ph="1"/>
      <c r="AR532" s="12" ph="1"/>
      <c r="AV532" s="12" ph="1"/>
      <c r="AY532" s="12" ph="1"/>
      <c r="BA532" s="12" ph="1"/>
      <c r="BD532" s="12" ph="1"/>
      <c r="BE532" s="12" ph="1"/>
      <c r="BH532" s="12" ph="1"/>
    </row>
    <row r="534" spans="32:60" ht="20.399999999999999" x14ac:dyDescent="0.2">
      <c r="AF534" s="12" ph="1"/>
      <c r="AI534" s="12" ph="1"/>
      <c r="AO534" s="12" ph="1"/>
      <c r="AR534" s="12" ph="1"/>
      <c r="AV534" s="12" ph="1"/>
      <c r="AY534" s="12" ph="1"/>
      <c r="BA534" s="12" ph="1"/>
      <c r="BD534" s="12" ph="1"/>
      <c r="BE534" s="12" ph="1"/>
      <c r="BH534" s="12" ph="1"/>
    </row>
    <row r="535" spans="32:60" ht="20.399999999999999" x14ac:dyDescent="0.2">
      <c r="AF535" s="12" ph="1"/>
      <c r="AI535" s="12" ph="1"/>
      <c r="AO535" s="12" ph="1"/>
      <c r="AR535" s="12" ph="1"/>
      <c r="AV535" s="12" ph="1"/>
      <c r="AY535" s="12" ph="1"/>
      <c r="BA535" s="12" ph="1"/>
      <c r="BD535" s="12" ph="1"/>
      <c r="BE535" s="12" ph="1"/>
      <c r="BH535" s="12" ph="1"/>
    </row>
    <row r="537" spans="32:60" ht="20.399999999999999" x14ac:dyDescent="0.2">
      <c r="AF537" s="12" ph="1"/>
      <c r="AI537" s="12" ph="1"/>
      <c r="AO537" s="12" ph="1"/>
      <c r="AR537" s="12" ph="1"/>
      <c r="AV537" s="12" ph="1"/>
      <c r="AY537" s="12" ph="1"/>
      <c r="BA537" s="12" ph="1"/>
      <c r="BD537" s="12" ph="1"/>
      <c r="BE537" s="12" ph="1"/>
      <c r="BH537" s="12" ph="1"/>
    </row>
    <row r="538" spans="32:60" ht="20.399999999999999" x14ac:dyDescent="0.2">
      <c r="AF538" s="12" ph="1"/>
      <c r="AI538" s="12" ph="1"/>
      <c r="AO538" s="12" ph="1"/>
      <c r="AR538" s="12" ph="1"/>
      <c r="AV538" s="12" ph="1"/>
      <c r="AY538" s="12" ph="1"/>
      <c r="BA538" s="12" ph="1"/>
      <c r="BD538" s="12" ph="1"/>
      <c r="BE538" s="12" ph="1"/>
      <c r="BH538" s="12" ph="1"/>
    </row>
    <row r="539" spans="32:60" ht="20.399999999999999" x14ac:dyDescent="0.2">
      <c r="AF539" s="12" ph="1"/>
      <c r="AI539" s="12" ph="1"/>
      <c r="AO539" s="12" ph="1"/>
      <c r="AR539" s="12" ph="1"/>
      <c r="AV539" s="12" ph="1"/>
      <c r="AY539" s="12" ph="1"/>
      <c r="BA539" s="12" ph="1"/>
      <c r="BD539" s="12" ph="1"/>
      <c r="BE539" s="12" ph="1"/>
      <c r="BH539" s="12" ph="1"/>
    </row>
    <row r="540" spans="32:60" ht="20.399999999999999" x14ac:dyDescent="0.2">
      <c r="AF540" s="12" ph="1"/>
      <c r="AI540" s="12" ph="1"/>
      <c r="AO540" s="12" ph="1"/>
      <c r="AR540" s="12" ph="1"/>
      <c r="AV540" s="12" ph="1"/>
      <c r="AY540" s="12" ph="1"/>
      <c r="BA540" s="12" ph="1"/>
      <c r="BD540" s="12" ph="1"/>
      <c r="BE540" s="12" ph="1"/>
      <c r="BH540" s="12" ph="1"/>
    </row>
  </sheetData>
  <mergeCells count="41">
    <mergeCell ref="C30:C32"/>
    <mergeCell ref="C33:C35"/>
    <mergeCell ref="B36:B59"/>
    <mergeCell ref="C36:C38"/>
    <mergeCell ref="C39:C41"/>
    <mergeCell ref="C42:C44"/>
    <mergeCell ref="C45:C47"/>
    <mergeCell ref="C48:C50"/>
    <mergeCell ref="C51:C53"/>
    <mergeCell ref="X12:X14"/>
    <mergeCell ref="Y12:Y14"/>
    <mergeCell ref="AA12:AA14"/>
    <mergeCell ref="AB12:AB14"/>
    <mergeCell ref="B15:C17"/>
    <mergeCell ref="B18:B35"/>
    <mergeCell ref="C18:C20"/>
    <mergeCell ref="C21:C23"/>
    <mergeCell ref="C24:C26"/>
    <mergeCell ref="C27:C29"/>
    <mergeCell ref="O12:O14"/>
    <mergeCell ref="P12:P14"/>
    <mergeCell ref="R12:R14"/>
    <mergeCell ref="S12:S14"/>
    <mergeCell ref="U12:U14"/>
    <mergeCell ref="V12:V14"/>
    <mergeCell ref="Q11:Q14"/>
    <mergeCell ref="T11:T14"/>
    <mergeCell ref="W11:W14"/>
    <mergeCell ref="Z11:Z14"/>
    <mergeCell ref="F12:F14"/>
    <mergeCell ref="G12:G14"/>
    <mergeCell ref="I12:I14"/>
    <mergeCell ref="J12:J14"/>
    <mergeCell ref="L12:L14"/>
    <mergeCell ref="M12:M14"/>
    <mergeCell ref="B7:C14"/>
    <mergeCell ref="D7:D14"/>
    <mergeCell ref="E11:E14"/>
    <mergeCell ref="H11:H14"/>
    <mergeCell ref="K11:K14"/>
    <mergeCell ref="N11:N14"/>
  </mergeCells>
  <phoneticPr fontId="3"/>
  <pageMargins left="0.74" right="0.28000000000000003" top="0.77" bottom="0.59" header="0.45" footer="0.19685039370078741"/>
  <pageSetup paperSize="9" scale="63" firstPageNumber="1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EE0C7-2409-4FBA-B188-B16B56A53233}">
  <sheetPr>
    <tabColor rgb="FF92D050"/>
  </sheetPr>
  <dimension ref="B2:BH540"/>
  <sheetViews>
    <sheetView view="pageBreakPreview" zoomScale="110" zoomScaleNormal="95" zoomScaleSheetLayoutView="110" workbookViewId="0"/>
  </sheetViews>
  <sheetFormatPr defaultColWidth="9" defaultRowHeight="13.2" x14ac:dyDescent="0.2"/>
  <cols>
    <col min="1" max="1" width="5" style="12" customWidth="1"/>
    <col min="2" max="2" width="3.6640625" style="12" customWidth="1"/>
    <col min="3" max="3" width="15.88671875" style="12" customWidth="1"/>
    <col min="4" max="4" width="8.88671875" style="12" customWidth="1"/>
    <col min="5" max="5" width="9.6640625" style="13" bestFit="1" customWidth="1"/>
    <col min="6" max="7" width="7.6640625" style="12" customWidth="1"/>
    <col min="8" max="13" width="7.33203125" style="119" customWidth="1"/>
    <col min="14" max="14" width="9" style="120" customWidth="1"/>
    <col min="15" max="16" width="7.33203125" style="119" customWidth="1"/>
    <col min="17" max="17" width="9.109375" style="119" bestFit="1" customWidth="1"/>
    <col min="18" max="19" width="7.33203125" style="120" customWidth="1"/>
    <col min="20" max="20" width="9.44140625" style="120" bestFit="1" customWidth="1"/>
    <col min="21" max="22" width="7.33203125" style="119" customWidth="1"/>
    <col min="23" max="23" width="8.109375" style="120" customWidth="1"/>
    <col min="24" max="25" width="7.33203125" style="12" customWidth="1"/>
    <col min="26" max="26" width="8.109375" style="120" customWidth="1"/>
    <col min="27" max="28" width="7.33203125" style="12" customWidth="1"/>
    <col min="29" max="29" width="5.109375" style="12" customWidth="1"/>
    <col min="30" max="16384" width="9" style="12"/>
  </cols>
  <sheetData>
    <row r="2" spans="2:29" ht="14.4" x14ac:dyDescent="0.2">
      <c r="B2" s="11" t="s">
        <v>269</v>
      </c>
    </row>
    <row r="3" spans="2:29" x14ac:dyDescent="0.2">
      <c r="T3" s="14" t="s">
        <v>236</v>
      </c>
      <c r="X3" s="13"/>
      <c r="AA3" s="13"/>
    </row>
    <row r="4" spans="2:29" x14ac:dyDescent="0.2">
      <c r="T4" s="14" t="s">
        <v>237</v>
      </c>
      <c r="X4" s="13"/>
      <c r="AA4" s="13"/>
    </row>
    <row r="5" spans="2:29" x14ac:dyDescent="0.2">
      <c r="T5" s="14" t="s">
        <v>238</v>
      </c>
      <c r="X5" s="13"/>
      <c r="AA5" s="13"/>
    </row>
    <row r="6" spans="2:29" ht="13.8" thickBot="1" x14ac:dyDescent="0.25">
      <c r="F6" s="13"/>
      <c r="G6" s="13"/>
      <c r="N6" s="119"/>
      <c r="R6" s="119"/>
      <c r="S6" s="119"/>
      <c r="T6" s="119"/>
      <c r="W6" s="119"/>
      <c r="X6" s="13"/>
      <c r="Z6" s="119"/>
      <c r="AA6" s="13" t="s">
        <v>239</v>
      </c>
      <c r="AC6" s="13"/>
    </row>
    <row r="7" spans="2:29" ht="8.25" customHeight="1" thickBot="1" x14ac:dyDescent="0.25">
      <c r="B7" s="121"/>
      <c r="C7" s="122"/>
      <c r="D7" s="123" t="s">
        <v>240</v>
      </c>
      <c r="E7" s="124"/>
      <c r="F7" s="125"/>
      <c r="G7" s="125"/>
      <c r="H7" s="126"/>
      <c r="I7" s="126"/>
      <c r="J7" s="126"/>
      <c r="K7" s="126"/>
      <c r="L7" s="126"/>
      <c r="M7" s="126"/>
      <c r="N7" s="126"/>
      <c r="O7" s="126"/>
      <c r="P7" s="126"/>
      <c r="Q7" s="127"/>
      <c r="R7" s="127"/>
      <c r="S7" s="127"/>
      <c r="T7" s="126"/>
      <c r="U7" s="126"/>
      <c r="V7" s="126"/>
      <c r="W7" s="126"/>
      <c r="X7" s="128"/>
      <c r="Y7" s="326"/>
      <c r="Z7" s="126"/>
      <c r="AA7" s="128"/>
      <c r="AB7" s="130"/>
    </row>
    <row r="8" spans="2:29" ht="13.5" customHeight="1" thickTop="1" thickBot="1" x14ac:dyDescent="0.25">
      <c r="B8" s="131"/>
      <c r="C8" s="132"/>
      <c r="D8" s="133"/>
      <c r="E8" s="134"/>
      <c r="F8" s="135"/>
      <c r="G8" s="135"/>
      <c r="H8" s="136"/>
      <c r="I8" s="137"/>
      <c r="J8" s="138"/>
      <c r="K8" s="136"/>
      <c r="L8" s="137"/>
      <c r="M8" s="137"/>
      <c r="N8" s="139"/>
      <c r="O8" s="139"/>
      <c r="P8" s="139"/>
      <c r="Q8" s="140"/>
      <c r="R8" s="140"/>
      <c r="S8" s="140"/>
      <c r="T8" s="139"/>
      <c r="U8" s="139"/>
      <c r="V8" s="139"/>
      <c r="W8" s="139"/>
      <c r="X8" s="141"/>
      <c r="Y8" s="141"/>
      <c r="Z8" s="139"/>
      <c r="AA8" s="141"/>
      <c r="AB8" s="142"/>
    </row>
    <row r="9" spans="2:29" ht="12.75" customHeight="1" x14ac:dyDescent="0.2">
      <c r="B9" s="131"/>
      <c r="C9" s="132"/>
      <c r="D9" s="133"/>
      <c r="E9" s="134"/>
      <c r="F9" s="135"/>
      <c r="G9" s="135"/>
      <c r="H9" s="143"/>
      <c r="J9" s="144"/>
      <c r="K9" s="143"/>
      <c r="N9" s="145"/>
      <c r="O9" s="146"/>
      <c r="P9" s="146"/>
      <c r="Q9" s="147"/>
      <c r="R9" s="146"/>
      <c r="S9" s="146"/>
      <c r="T9" s="147"/>
      <c r="U9" s="146"/>
      <c r="V9" s="148"/>
      <c r="W9" s="145"/>
      <c r="X9" s="149"/>
      <c r="Y9" s="150"/>
      <c r="Z9" s="147"/>
      <c r="AA9" s="149"/>
      <c r="AB9" s="150"/>
    </row>
    <row r="10" spans="2:29" ht="12" customHeight="1" x14ac:dyDescent="0.2">
      <c r="B10" s="131"/>
      <c r="C10" s="132"/>
      <c r="D10" s="133"/>
      <c r="E10" s="134"/>
      <c r="F10" s="135"/>
      <c r="G10" s="135"/>
      <c r="H10" s="143"/>
      <c r="I10" s="20"/>
      <c r="J10" s="151"/>
      <c r="K10" s="143"/>
      <c r="L10" s="20"/>
      <c r="M10" s="152"/>
      <c r="N10" s="153"/>
      <c r="O10" s="154"/>
      <c r="P10" s="154"/>
      <c r="Q10" s="155"/>
      <c r="R10" s="156"/>
      <c r="S10" s="157"/>
      <c r="T10" s="155"/>
      <c r="U10" s="156"/>
      <c r="V10" s="158"/>
      <c r="W10" s="153"/>
      <c r="X10" s="159"/>
      <c r="Y10" s="160"/>
      <c r="Z10" s="161"/>
      <c r="AA10" s="159"/>
      <c r="AB10" s="160"/>
      <c r="AC10" s="162"/>
    </row>
    <row r="11" spans="2:29" ht="12" customHeight="1" x14ac:dyDescent="0.2">
      <c r="B11" s="131"/>
      <c r="C11" s="132"/>
      <c r="D11" s="133"/>
      <c r="E11" s="163" t="s">
        <v>270</v>
      </c>
      <c r="F11" s="164"/>
      <c r="G11" s="164"/>
      <c r="H11" s="165" t="s">
        <v>271</v>
      </c>
      <c r="I11" s="166"/>
      <c r="J11" s="167"/>
      <c r="K11" s="165" t="s">
        <v>272</v>
      </c>
      <c r="L11" s="166"/>
      <c r="M11" s="168"/>
      <c r="N11" s="169" t="s">
        <v>273</v>
      </c>
      <c r="O11" s="170"/>
      <c r="P11" s="170"/>
      <c r="Q11" s="327" t="s">
        <v>274</v>
      </c>
      <c r="R11" s="166"/>
      <c r="S11" s="171"/>
      <c r="T11" s="327" t="s">
        <v>275</v>
      </c>
      <c r="U11" s="166"/>
      <c r="V11" s="168"/>
      <c r="W11" s="172" t="s">
        <v>276</v>
      </c>
      <c r="X11" s="173"/>
      <c r="Y11" s="174"/>
      <c r="Z11" s="175" t="s">
        <v>277</v>
      </c>
      <c r="AA11" s="173"/>
      <c r="AB11" s="174"/>
      <c r="AC11" s="162"/>
    </row>
    <row r="12" spans="2:29" ht="12.75" customHeight="1" x14ac:dyDescent="0.2">
      <c r="B12" s="131"/>
      <c r="C12" s="132"/>
      <c r="D12" s="133"/>
      <c r="E12" s="176"/>
      <c r="F12" s="177" t="s">
        <v>249</v>
      </c>
      <c r="G12" s="178" t="s">
        <v>250</v>
      </c>
      <c r="H12" s="179"/>
      <c r="I12" s="30" t="s">
        <v>249</v>
      </c>
      <c r="J12" s="180" t="s">
        <v>250</v>
      </c>
      <c r="K12" s="179"/>
      <c r="L12" s="30" t="s">
        <v>249</v>
      </c>
      <c r="M12" s="21" t="s">
        <v>250</v>
      </c>
      <c r="N12" s="181"/>
      <c r="O12" s="182" t="s">
        <v>249</v>
      </c>
      <c r="P12" s="183" t="s">
        <v>250</v>
      </c>
      <c r="Q12" s="328"/>
      <c r="R12" s="30" t="s">
        <v>249</v>
      </c>
      <c r="S12" s="30" t="s">
        <v>250</v>
      </c>
      <c r="T12" s="328"/>
      <c r="U12" s="30" t="s">
        <v>249</v>
      </c>
      <c r="V12" s="185" t="s">
        <v>250</v>
      </c>
      <c r="W12" s="186"/>
      <c r="X12" s="187" t="s">
        <v>249</v>
      </c>
      <c r="Y12" s="188" t="s">
        <v>250</v>
      </c>
      <c r="Z12" s="189"/>
      <c r="AA12" s="187" t="s">
        <v>249</v>
      </c>
      <c r="AB12" s="188" t="s">
        <v>250</v>
      </c>
      <c r="AC12" s="162"/>
    </row>
    <row r="13" spans="2:29" ht="9.75" customHeight="1" x14ac:dyDescent="0.2">
      <c r="B13" s="131"/>
      <c r="C13" s="132"/>
      <c r="D13" s="133"/>
      <c r="E13" s="176"/>
      <c r="F13" s="177"/>
      <c r="G13" s="178"/>
      <c r="H13" s="179"/>
      <c r="I13" s="30"/>
      <c r="J13" s="180"/>
      <c r="K13" s="179"/>
      <c r="L13" s="30"/>
      <c r="M13" s="21"/>
      <c r="N13" s="181"/>
      <c r="O13" s="182"/>
      <c r="P13" s="183"/>
      <c r="Q13" s="328"/>
      <c r="R13" s="30"/>
      <c r="S13" s="30"/>
      <c r="T13" s="328"/>
      <c r="U13" s="30"/>
      <c r="V13" s="185"/>
      <c r="W13" s="186"/>
      <c r="X13" s="187"/>
      <c r="Y13" s="188"/>
      <c r="Z13" s="189"/>
      <c r="AA13" s="187"/>
      <c r="AB13" s="188"/>
      <c r="AC13" s="162"/>
    </row>
    <row r="14" spans="2:29" ht="72" customHeight="1" x14ac:dyDescent="0.2">
      <c r="B14" s="190"/>
      <c r="C14" s="191"/>
      <c r="D14" s="192"/>
      <c r="E14" s="193"/>
      <c r="F14" s="194"/>
      <c r="G14" s="195"/>
      <c r="H14" s="196"/>
      <c r="I14" s="39"/>
      <c r="J14" s="197"/>
      <c r="K14" s="196"/>
      <c r="L14" s="39"/>
      <c r="M14" s="36"/>
      <c r="N14" s="198"/>
      <c r="O14" s="199"/>
      <c r="P14" s="200"/>
      <c r="Q14" s="329"/>
      <c r="R14" s="39"/>
      <c r="S14" s="39"/>
      <c r="T14" s="329"/>
      <c r="U14" s="39"/>
      <c r="V14" s="202"/>
      <c r="W14" s="203"/>
      <c r="X14" s="204"/>
      <c r="Y14" s="205"/>
      <c r="Z14" s="206"/>
      <c r="AA14" s="204"/>
      <c r="AB14" s="205"/>
      <c r="AC14" s="162"/>
    </row>
    <row r="15" spans="2:29" ht="12.9" customHeight="1" x14ac:dyDescent="0.2">
      <c r="B15" s="46" t="s">
        <v>211</v>
      </c>
      <c r="C15" s="47"/>
      <c r="D15" s="207">
        <f>SUM(D18,D21,D24,D27,D30,D33,)</f>
        <v>401</v>
      </c>
      <c r="E15" s="208">
        <f>E18+E21+E24+E27+E30+E33</f>
        <v>2948</v>
      </c>
      <c r="F15" s="208">
        <f>F18+F21+F24+F27+F30+F33</f>
        <v>1588</v>
      </c>
      <c r="G15" s="209">
        <f>G18+G21+G24+G27+G30+G33</f>
        <v>1360</v>
      </c>
      <c r="H15" s="210">
        <f>H18+H21+H24+H27+H30+H33</f>
        <v>1276</v>
      </c>
      <c r="I15" s="211">
        <f t="shared" ref="I15:AB15" si="0">I18+I21+I24+I27+I30+I33</f>
        <v>750</v>
      </c>
      <c r="J15" s="212">
        <f t="shared" si="0"/>
        <v>526</v>
      </c>
      <c r="K15" s="213">
        <f>K18+K21+K24+K27+K30+K33</f>
        <v>1672</v>
      </c>
      <c r="L15" s="211">
        <f>L18+L21+L24+L27+L30+L33</f>
        <v>838</v>
      </c>
      <c r="M15" s="214">
        <f t="shared" si="0"/>
        <v>834</v>
      </c>
      <c r="N15" s="215">
        <f>N18+N21+N24+N27+N30+N33</f>
        <v>900</v>
      </c>
      <c r="O15" s="211">
        <f t="shared" si="0"/>
        <v>336</v>
      </c>
      <c r="P15" s="214">
        <f t="shared" si="0"/>
        <v>564</v>
      </c>
      <c r="Q15" s="211">
        <f>Q18+Q21+Q24+Q27+Q30+Q33</f>
        <v>300</v>
      </c>
      <c r="R15" s="211">
        <f>R18+R21+R24+R27+R30+R33</f>
        <v>178</v>
      </c>
      <c r="S15" s="211">
        <f>S18+S21+S24+S27+S30+S33</f>
        <v>122</v>
      </c>
      <c r="T15" s="211">
        <f>T18+T21+T24+T27+T30+T33</f>
        <v>600</v>
      </c>
      <c r="U15" s="211">
        <f t="shared" si="0"/>
        <v>158</v>
      </c>
      <c r="V15" s="216">
        <f t="shared" si="0"/>
        <v>442</v>
      </c>
      <c r="W15" s="215">
        <f>W18+W21+W24+W27+W30+W33</f>
        <v>85</v>
      </c>
      <c r="X15" s="208">
        <f>X18+X21+X24+X27+X30+X33</f>
        <v>61</v>
      </c>
      <c r="Y15" s="217">
        <f>Y18+Y21+Y24+Y27+Y30+Y33</f>
        <v>24</v>
      </c>
      <c r="Z15" s="214">
        <f t="shared" si="0"/>
        <v>687</v>
      </c>
      <c r="AA15" s="208">
        <f t="shared" si="0"/>
        <v>441</v>
      </c>
      <c r="AB15" s="217">
        <f t="shared" si="0"/>
        <v>246</v>
      </c>
      <c r="AC15" s="218"/>
    </row>
    <row r="16" spans="2:29" ht="12.9" customHeight="1" x14ac:dyDescent="0.2">
      <c r="B16" s="51"/>
      <c r="C16" s="52"/>
      <c r="D16" s="53"/>
      <c r="E16" s="220"/>
      <c r="F16" s="220">
        <f>ROUND(F15/E15,3)</f>
        <v>0.53900000000000003</v>
      </c>
      <c r="G16" s="221">
        <f>ROUND(G15/E15,3)</f>
        <v>0.46100000000000002</v>
      </c>
      <c r="H16" s="222">
        <f>ROUND(H15/E15,3)</f>
        <v>0.433</v>
      </c>
      <c r="I16" s="223">
        <f>ROUND(I15/E15,3)</f>
        <v>0.254</v>
      </c>
      <c r="J16" s="224">
        <f>ROUND(J15/E15,3)</f>
        <v>0.17799999999999999</v>
      </c>
      <c r="K16" s="222">
        <f>ROUND(K15/E15,3)</f>
        <v>0.56699999999999995</v>
      </c>
      <c r="L16" s="223">
        <f>ROUND(L15/E15,3)</f>
        <v>0.28399999999999997</v>
      </c>
      <c r="M16" s="225">
        <f>ROUND(M15/E15,3)</f>
        <v>0.28299999999999997</v>
      </c>
      <c r="N16" s="226">
        <f>ROUND(N15/E15,3)</f>
        <v>0.30499999999999999</v>
      </c>
      <c r="O16" s="223">
        <f>ROUND(O15/E15,3)</f>
        <v>0.114</v>
      </c>
      <c r="P16" s="225">
        <f>ROUND(P15/E15,3)</f>
        <v>0.191</v>
      </c>
      <c r="Q16" s="223">
        <f>ROUND(Q15/E15,3)</f>
        <v>0.10199999999999999</v>
      </c>
      <c r="R16" s="223">
        <f>ROUND(R15/E15,3)</f>
        <v>0.06</v>
      </c>
      <c r="S16" s="223">
        <f>ROUND(S15/E15,3)</f>
        <v>4.1000000000000002E-2</v>
      </c>
      <c r="T16" s="223">
        <f>ROUND(T15/E15,3)</f>
        <v>0.20399999999999999</v>
      </c>
      <c r="U16" s="223">
        <f>ROUND(U15/E15,3)</f>
        <v>5.3999999999999999E-2</v>
      </c>
      <c r="V16" s="227">
        <f>ROUND(V15/E15,3)</f>
        <v>0.15</v>
      </c>
      <c r="W16" s="226">
        <f>ROUND(W15/E15,3)</f>
        <v>2.9000000000000001E-2</v>
      </c>
      <c r="X16" s="220">
        <f>ROUND(X15/E15,3)</f>
        <v>2.1000000000000001E-2</v>
      </c>
      <c r="Y16" s="228">
        <f>ROUND(Y15/E15,3)</f>
        <v>8.0000000000000002E-3</v>
      </c>
      <c r="Z16" s="229">
        <f>ROUND(Z15/E15,3)</f>
        <v>0.23300000000000001</v>
      </c>
      <c r="AA16" s="220">
        <f>ROUND(AA15/E15,3)</f>
        <v>0.15</v>
      </c>
      <c r="AB16" s="228">
        <f>ROUND(AB15/E15,3)</f>
        <v>8.3000000000000004E-2</v>
      </c>
      <c r="AC16" s="230"/>
    </row>
    <row r="17" spans="2:29" ht="12.75" customHeight="1" thickBot="1" x14ac:dyDescent="0.25">
      <c r="B17" s="57"/>
      <c r="C17" s="58"/>
      <c r="D17" s="59"/>
      <c r="E17" s="330"/>
      <c r="F17" s="232">
        <f>ROUND(F15/F15,3)</f>
        <v>1</v>
      </c>
      <c r="G17" s="233">
        <f>ROUND(G15/G15,3)</f>
        <v>1</v>
      </c>
      <c r="H17" s="234"/>
      <c r="I17" s="235">
        <f>ROUND(I15/F15,3)</f>
        <v>0.47199999999999998</v>
      </c>
      <c r="J17" s="236">
        <f>ROUND(J15/G15,3)</f>
        <v>0.38700000000000001</v>
      </c>
      <c r="K17" s="237"/>
      <c r="L17" s="235">
        <f>ROUND(L15/F15,3)</f>
        <v>0.52800000000000002</v>
      </c>
      <c r="M17" s="238">
        <f>ROUND(M15/G15,3)</f>
        <v>0.61299999999999999</v>
      </c>
      <c r="N17" s="239"/>
      <c r="O17" s="235">
        <f>ROUND(O15/F15,3)</f>
        <v>0.21199999999999999</v>
      </c>
      <c r="P17" s="238">
        <f>ROUND(P15/G15,3)</f>
        <v>0.41499999999999998</v>
      </c>
      <c r="Q17" s="240"/>
      <c r="R17" s="235">
        <f>ROUND(R15/F15,3)</f>
        <v>0.112</v>
      </c>
      <c r="S17" s="235">
        <f>ROUND(S15/G15,3)</f>
        <v>0.09</v>
      </c>
      <c r="T17" s="240"/>
      <c r="U17" s="235">
        <f>ROUND(U15/F15,3)</f>
        <v>9.9000000000000005E-2</v>
      </c>
      <c r="V17" s="241">
        <f>ROUND(V15/G15,3)</f>
        <v>0.32500000000000001</v>
      </c>
      <c r="W17" s="239"/>
      <c r="X17" s="232">
        <f>ROUND(X15/F15,3)</f>
        <v>3.7999999999999999E-2</v>
      </c>
      <c r="Y17" s="242">
        <f>ROUND(Y15/G15,3)</f>
        <v>1.7999999999999999E-2</v>
      </c>
      <c r="Z17" s="243"/>
      <c r="AA17" s="232">
        <f>ROUND(AA15/F15,3)</f>
        <v>0.27800000000000002</v>
      </c>
      <c r="AB17" s="242">
        <f>ROUND(AB15/G15,3)</f>
        <v>0.18099999999999999</v>
      </c>
      <c r="AC17" s="230"/>
    </row>
    <row r="18" spans="2:29" ht="12.9" customHeight="1" thickTop="1" x14ac:dyDescent="0.2">
      <c r="B18" s="66" t="s">
        <v>212</v>
      </c>
      <c r="C18" s="67" t="s">
        <v>213</v>
      </c>
      <c r="D18" s="68">
        <v>45</v>
      </c>
      <c r="E18" s="244">
        <f>F18+G18</f>
        <v>67</v>
      </c>
      <c r="F18" s="244">
        <f>I18+L18</f>
        <v>53</v>
      </c>
      <c r="G18" s="245">
        <f>J18+M18</f>
        <v>14</v>
      </c>
      <c r="H18" s="246">
        <f>SUM(I18:J18)</f>
        <v>56</v>
      </c>
      <c r="I18" s="247">
        <v>47</v>
      </c>
      <c r="J18" s="248">
        <v>9</v>
      </c>
      <c r="K18" s="249">
        <f>L18+M18</f>
        <v>11</v>
      </c>
      <c r="L18" s="247">
        <f>O18+AA18+X18</f>
        <v>6</v>
      </c>
      <c r="M18" s="250">
        <f>P18+AB18+Y18</f>
        <v>5</v>
      </c>
      <c r="N18" s="251">
        <f>O18+P18</f>
        <v>10</v>
      </c>
      <c r="O18" s="247">
        <f>R18+U18</f>
        <v>6</v>
      </c>
      <c r="P18" s="247">
        <f>S18+V18</f>
        <v>4</v>
      </c>
      <c r="Q18" s="340">
        <f>R18+S18</f>
        <v>6</v>
      </c>
      <c r="R18" s="247">
        <v>4</v>
      </c>
      <c r="S18" s="247">
        <v>2</v>
      </c>
      <c r="T18" s="247">
        <f>SUM(U18:V18)</f>
        <v>4</v>
      </c>
      <c r="U18" s="247">
        <v>2</v>
      </c>
      <c r="V18" s="253">
        <v>2</v>
      </c>
      <c r="W18" s="251">
        <f>SUM(X18:Y18)</f>
        <v>0</v>
      </c>
      <c r="X18" s="244">
        <v>0</v>
      </c>
      <c r="Y18" s="254">
        <v>0</v>
      </c>
      <c r="Z18" s="340">
        <f>SUM(AA18:AB18)</f>
        <v>1</v>
      </c>
      <c r="AA18" s="244">
        <v>0</v>
      </c>
      <c r="AB18" s="254">
        <v>1</v>
      </c>
      <c r="AC18" s="218"/>
    </row>
    <row r="19" spans="2:29" ht="12.9" customHeight="1" x14ac:dyDescent="0.2">
      <c r="B19" s="72"/>
      <c r="C19" s="51"/>
      <c r="D19" s="53"/>
      <c r="E19" s="220"/>
      <c r="F19" s="220">
        <f>ROUND(F18/E18,3)</f>
        <v>0.79100000000000004</v>
      </c>
      <c r="G19" s="221">
        <f>ROUND(G18/E18,3)</f>
        <v>0.20899999999999999</v>
      </c>
      <c r="H19" s="222">
        <f>ROUND(H18/E18,3)</f>
        <v>0.83599999999999997</v>
      </c>
      <c r="I19" s="223">
        <f>ROUND(I18/E18,3)</f>
        <v>0.70099999999999996</v>
      </c>
      <c r="J19" s="224">
        <f>ROUND(J18/E18,3)</f>
        <v>0.13400000000000001</v>
      </c>
      <c r="K19" s="255">
        <f>ROUND(K18/E18,3)</f>
        <v>0.16400000000000001</v>
      </c>
      <c r="L19" s="223">
        <f>ROUND(L18/E18,3)</f>
        <v>0.09</v>
      </c>
      <c r="M19" s="225">
        <f>ROUND(M18/E18,3)</f>
        <v>7.4999999999999997E-2</v>
      </c>
      <c r="N19" s="226">
        <f>ROUND(N18/E18,3)</f>
        <v>0.14899999999999999</v>
      </c>
      <c r="O19" s="223">
        <f>ROUND(O18/E18,3)</f>
        <v>0.09</v>
      </c>
      <c r="P19" s="223">
        <f>ROUND(P18/E18,3)</f>
        <v>0.06</v>
      </c>
      <c r="Q19" s="229">
        <f>ROUND(Q18/E18,3)</f>
        <v>0.09</v>
      </c>
      <c r="R19" s="223">
        <f>ROUND(R18/E18,3)</f>
        <v>0.06</v>
      </c>
      <c r="S19" s="223">
        <f>ROUND(S18/E18,3)</f>
        <v>0.03</v>
      </c>
      <c r="T19" s="223">
        <f>ROUND(T18/E18,3)</f>
        <v>0.06</v>
      </c>
      <c r="U19" s="223">
        <f>ROUND(U18/E18,3)</f>
        <v>0.03</v>
      </c>
      <c r="V19" s="227">
        <f>ROUND(V18/E18,3)</f>
        <v>0.03</v>
      </c>
      <c r="W19" s="226">
        <f>ROUND(W18/E18,3)</f>
        <v>0</v>
      </c>
      <c r="X19" s="220">
        <f>ROUND(X18/E18,3)</f>
        <v>0</v>
      </c>
      <c r="Y19" s="257">
        <f>ROUND(Y18/E18,3)</f>
        <v>0</v>
      </c>
      <c r="Z19" s="229">
        <f>ROUND(Z18/E18,3)</f>
        <v>1.4999999999999999E-2</v>
      </c>
      <c r="AA19" s="220">
        <f>ROUND(AA18/E18,3)</f>
        <v>0</v>
      </c>
      <c r="AB19" s="257">
        <f>ROUND(AB18/E18,3)</f>
        <v>1.4999999999999999E-2</v>
      </c>
      <c r="AC19" s="230"/>
    </row>
    <row r="20" spans="2:29" ht="12.9" customHeight="1" x14ac:dyDescent="0.2">
      <c r="B20" s="72"/>
      <c r="C20" s="73"/>
      <c r="D20" s="74"/>
      <c r="E20" s="331"/>
      <c r="F20" s="259">
        <f>ROUND(F18/F18,3)</f>
        <v>1</v>
      </c>
      <c r="G20" s="260">
        <f>ROUND(G18/G18,3)</f>
        <v>1</v>
      </c>
      <c r="H20" s="261"/>
      <c r="I20" s="262">
        <f>ROUND(I18/F18,3)</f>
        <v>0.88700000000000001</v>
      </c>
      <c r="J20" s="263">
        <f>ROUND(J18/G18,3)</f>
        <v>0.64300000000000002</v>
      </c>
      <c r="K20" s="264"/>
      <c r="L20" s="262">
        <f>ROUND(L18/F18,3)</f>
        <v>0.113</v>
      </c>
      <c r="M20" s="265">
        <f>ROUND(M18/G18,3)</f>
        <v>0.35699999999999998</v>
      </c>
      <c r="N20" s="266"/>
      <c r="O20" s="262">
        <f>ROUND(O18/F18,3)</f>
        <v>0.113</v>
      </c>
      <c r="P20" s="262">
        <f>ROUND(P18/G18,3)</f>
        <v>0.28599999999999998</v>
      </c>
      <c r="Q20" s="268"/>
      <c r="R20" s="262">
        <f>ROUND(R18/F18,3)</f>
        <v>7.4999999999999997E-2</v>
      </c>
      <c r="S20" s="262">
        <f>ROUND(S18/G18,3)</f>
        <v>0.14299999999999999</v>
      </c>
      <c r="T20" s="268"/>
      <c r="U20" s="262">
        <f>ROUND(U18/F18,3)</f>
        <v>3.7999999999999999E-2</v>
      </c>
      <c r="V20" s="269">
        <f>ROUND(V18/G18,3)</f>
        <v>0.14299999999999999</v>
      </c>
      <c r="W20" s="266"/>
      <c r="X20" s="259">
        <f>ROUND(X18/F18,3)</f>
        <v>0</v>
      </c>
      <c r="Y20" s="270">
        <f>ROUND(Y18/G18,3)</f>
        <v>0</v>
      </c>
      <c r="Z20" s="332"/>
      <c r="AA20" s="259">
        <f>ROUND(AA18/F18,3)</f>
        <v>0</v>
      </c>
      <c r="AB20" s="270">
        <f>ROUND(AB18/G18,3)</f>
        <v>7.0999999999999994E-2</v>
      </c>
      <c r="AC20" s="230"/>
    </row>
    <row r="21" spans="2:29" ht="12.9" customHeight="1" x14ac:dyDescent="0.2">
      <c r="B21" s="72"/>
      <c r="C21" s="99" t="s">
        <v>214</v>
      </c>
      <c r="D21" s="80">
        <v>75</v>
      </c>
      <c r="E21" s="208">
        <f>F21+G21</f>
        <v>773</v>
      </c>
      <c r="F21" s="208">
        <f>I21+L21</f>
        <v>580</v>
      </c>
      <c r="G21" s="209">
        <f>J21+M21</f>
        <v>193</v>
      </c>
      <c r="H21" s="210">
        <f>SUM(I21:J21)</f>
        <v>312</v>
      </c>
      <c r="I21" s="211">
        <v>239</v>
      </c>
      <c r="J21" s="212">
        <v>73</v>
      </c>
      <c r="K21" s="213">
        <f>L21+M21</f>
        <v>461</v>
      </c>
      <c r="L21" s="211">
        <f>O21+AA21+X21</f>
        <v>341</v>
      </c>
      <c r="M21" s="214">
        <f>P21+AB21+Y21</f>
        <v>120</v>
      </c>
      <c r="N21" s="271">
        <f>O21+P21</f>
        <v>191</v>
      </c>
      <c r="O21" s="211">
        <f>R21+U21</f>
        <v>120</v>
      </c>
      <c r="P21" s="272">
        <f>S21+V21</f>
        <v>71</v>
      </c>
      <c r="Q21" s="211">
        <f t="shared" ref="Q21" si="1">R21+S21</f>
        <v>138</v>
      </c>
      <c r="R21" s="211">
        <v>98</v>
      </c>
      <c r="S21" s="211">
        <v>40</v>
      </c>
      <c r="T21" s="211">
        <f>SUM(U21:V21)</f>
        <v>53</v>
      </c>
      <c r="U21" s="211">
        <v>22</v>
      </c>
      <c r="V21" s="216">
        <v>31</v>
      </c>
      <c r="W21" s="271">
        <f>SUM(X21:Y21)</f>
        <v>23</v>
      </c>
      <c r="X21" s="208">
        <v>21</v>
      </c>
      <c r="Y21" s="273">
        <v>2</v>
      </c>
      <c r="Z21" s="335">
        <f>SUM(AA21:AB21)</f>
        <v>247</v>
      </c>
      <c r="AA21" s="208">
        <v>200</v>
      </c>
      <c r="AB21" s="273">
        <v>47</v>
      </c>
      <c r="AC21" s="218"/>
    </row>
    <row r="22" spans="2:29" ht="12.9" customHeight="1" x14ac:dyDescent="0.2">
      <c r="B22" s="72"/>
      <c r="C22" s="274"/>
      <c r="D22" s="53"/>
      <c r="E22" s="220"/>
      <c r="F22" s="220">
        <f>ROUND(F21/E21,3)</f>
        <v>0.75</v>
      </c>
      <c r="G22" s="221">
        <f>ROUND(G21/E21,3)</f>
        <v>0.25</v>
      </c>
      <c r="H22" s="222">
        <f>ROUND(H21/E21,3)</f>
        <v>0.40400000000000003</v>
      </c>
      <c r="I22" s="223">
        <f>ROUND(I21/E21,3)</f>
        <v>0.309</v>
      </c>
      <c r="J22" s="224">
        <f>ROUND(J21/E21,3)</f>
        <v>9.4E-2</v>
      </c>
      <c r="K22" s="255">
        <f>ROUND(K21/E21,3)</f>
        <v>0.59599999999999997</v>
      </c>
      <c r="L22" s="223">
        <f>ROUND(L21/E21,3)</f>
        <v>0.441</v>
      </c>
      <c r="M22" s="225">
        <f>ROUND(M21/E21,3)</f>
        <v>0.155</v>
      </c>
      <c r="N22" s="226">
        <f>ROUND(N21/E21,3)</f>
        <v>0.247</v>
      </c>
      <c r="O22" s="223">
        <f>ROUND(O21/E21,3)</f>
        <v>0.155</v>
      </c>
      <c r="P22" s="256">
        <f>ROUND(P21/E21,3)</f>
        <v>9.1999999999999998E-2</v>
      </c>
      <c r="Q22" s="223">
        <f t="shared" ref="Q22" si="2">ROUND(Q21/E21,3)</f>
        <v>0.17899999999999999</v>
      </c>
      <c r="R22" s="223">
        <f>ROUND(R21/E21,3)</f>
        <v>0.127</v>
      </c>
      <c r="S22" s="223">
        <f>ROUND(S21/E21,3)</f>
        <v>5.1999999999999998E-2</v>
      </c>
      <c r="T22" s="223">
        <f>ROUND(T21/E21,3)</f>
        <v>6.9000000000000006E-2</v>
      </c>
      <c r="U22" s="223">
        <f>ROUND(U21/E21,3)</f>
        <v>2.8000000000000001E-2</v>
      </c>
      <c r="V22" s="227">
        <f>ROUND(V21/E21,3)</f>
        <v>0.04</v>
      </c>
      <c r="W22" s="226">
        <f>ROUND(W21/E21,3)</f>
        <v>0.03</v>
      </c>
      <c r="X22" s="220">
        <f>ROUND(X21/E21,3)</f>
        <v>2.7E-2</v>
      </c>
      <c r="Y22" s="257">
        <f>ROUND(Y21/E21,3)</f>
        <v>3.0000000000000001E-3</v>
      </c>
      <c r="Z22" s="229">
        <f>ROUND(Z21/E21,3)</f>
        <v>0.32</v>
      </c>
      <c r="AA22" s="220">
        <f>ROUND(AA21/E21,3)</f>
        <v>0.25900000000000001</v>
      </c>
      <c r="AB22" s="257">
        <f>ROUND(AB21/E21,3)</f>
        <v>6.0999999999999999E-2</v>
      </c>
      <c r="AC22" s="230"/>
    </row>
    <row r="23" spans="2:29" ht="12.9" customHeight="1" x14ac:dyDescent="0.2">
      <c r="B23" s="72"/>
      <c r="C23" s="97"/>
      <c r="D23" s="81"/>
      <c r="E23" s="331"/>
      <c r="F23" s="259">
        <f>ROUND(F21/F21,3)</f>
        <v>1</v>
      </c>
      <c r="G23" s="260">
        <f>ROUND(G21/G21,3)</f>
        <v>1</v>
      </c>
      <c r="H23" s="261"/>
      <c r="I23" s="262">
        <f>ROUND(I21/F21,3)</f>
        <v>0.41199999999999998</v>
      </c>
      <c r="J23" s="263">
        <f>ROUND(J21/G21,3)</f>
        <v>0.378</v>
      </c>
      <c r="K23" s="264"/>
      <c r="L23" s="262">
        <f>ROUND(L21/F21,3)</f>
        <v>0.58799999999999997</v>
      </c>
      <c r="M23" s="265">
        <f>ROUND(M21/G21,3)</f>
        <v>0.622</v>
      </c>
      <c r="N23" s="266"/>
      <c r="O23" s="262">
        <f>ROUND(O21/F21,3)</f>
        <v>0.20699999999999999</v>
      </c>
      <c r="P23" s="267">
        <f>ROUND(P21/G21,3)</f>
        <v>0.36799999999999999</v>
      </c>
      <c r="Q23" s="268"/>
      <c r="R23" s="262">
        <f>ROUND(R21/F21,3)</f>
        <v>0.16900000000000001</v>
      </c>
      <c r="S23" s="262">
        <f>ROUND(S21/G21,3)</f>
        <v>0.20699999999999999</v>
      </c>
      <c r="T23" s="268"/>
      <c r="U23" s="262">
        <f>ROUND(U21/F21,3)</f>
        <v>3.7999999999999999E-2</v>
      </c>
      <c r="V23" s="269">
        <f>ROUND(V21/G21,3)</f>
        <v>0.161</v>
      </c>
      <c r="W23" s="266"/>
      <c r="X23" s="259">
        <f>ROUND(X21/F21,3)</f>
        <v>3.5999999999999997E-2</v>
      </c>
      <c r="Y23" s="270">
        <f>ROUND(Y21/G21,3)</f>
        <v>0.01</v>
      </c>
      <c r="Z23" s="332"/>
      <c r="AA23" s="259">
        <f>ROUND(AA21/F21,3)</f>
        <v>0.34499999999999997</v>
      </c>
      <c r="AB23" s="270">
        <f>ROUND(AB21/G21,3)</f>
        <v>0.24399999999999999</v>
      </c>
      <c r="AC23" s="230"/>
    </row>
    <row r="24" spans="2:29" ht="12.9" customHeight="1" x14ac:dyDescent="0.2">
      <c r="B24" s="72"/>
      <c r="C24" s="275" t="s">
        <v>251</v>
      </c>
      <c r="D24" s="83">
        <v>24</v>
      </c>
      <c r="E24" s="208">
        <f>F24+G24</f>
        <v>213</v>
      </c>
      <c r="F24" s="208">
        <f>I24+L24</f>
        <v>190</v>
      </c>
      <c r="G24" s="209">
        <f>J24+M24</f>
        <v>23</v>
      </c>
      <c r="H24" s="210">
        <f t="shared" ref="H24" si="3">SUM(I24:J24)</f>
        <v>118</v>
      </c>
      <c r="I24" s="211">
        <v>113</v>
      </c>
      <c r="J24" s="212">
        <v>5</v>
      </c>
      <c r="K24" s="213">
        <f>L24+M24</f>
        <v>95</v>
      </c>
      <c r="L24" s="211">
        <f>O24+AA24+X24</f>
        <v>77</v>
      </c>
      <c r="M24" s="214">
        <f>P24+AB24+Y24</f>
        <v>18</v>
      </c>
      <c r="N24" s="271">
        <f>O24+P24</f>
        <v>15</v>
      </c>
      <c r="O24" s="211">
        <f>R24+U24</f>
        <v>8</v>
      </c>
      <c r="P24" s="272">
        <f>S24+V24</f>
        <v>7</v>
      </c>
      <c r="Q24" s="211">
        <f t="shared" ref="Q24" si="4">R24+S24</f>
        <v>1</v>
      </c>
      <c r="R24" s="211">
        <v>1</v>
      </c>
      <c r="S24" s="211">
        <v>0</v>
      </c>
      <c r="T24" s="211">
        <f>SUM(U24:V24)</f>
        <v>14</v>
      </c>
      <c r="U24" s="211">
        <v>7</v>
      </c>
      <c r="V24" s="216">
        <v>7</v>
      </c>
      <c r="W24" s="271">
        <f t="shared" ref="W24" si="5">SUM(X24:Y24)</f>
        <v>5</v>
      </c>
      <c r="X24" s="208">
        <v>5</v>
      </c>
      <c r="Y24" s="273">
        <v>0</v>
      </c>
      <c r="Z24" s="335">
        <f t="shared" ref="Z24" si="6">SUM(AA24:AB24)</f>
        <v>75</v>
      </c>
      <c r="AA24" s="208">
        <v>64</v>
      </c>
      <c r="AB24" s="273">
        <v>11</v>
      </c>
      <c r="AC24" s="218"/>
    </row>
    <row r="25" spans="2:29" ht="12.9" customHeight="1" x14ac:dyDescent="0.2">
      <c r="B25" s="72"/>
      <c r="C25" s="276"/>
      <c r="D25" s="53"/>
      <c r="E25" s="220"/>
      <c r="F25" s="220">
        <f>ROUND(F24/E24,3)</f>
        <v>0.89200000000000002</v>
      </c>
      <c r="G25" s="221">
        <f>ROUND(G24/E24,3)</f>
        <v>0.108</v>
      </c>
      <c r="H25" s="222">
        <f t="shared" ref="H25" si="7">ROUND(H24/E24,3)</f>
        <v>0.55400000000000005</v>
      </c>
      <c r="I25" s="223">
        <f>ROUND(I24/E24,3)</f>
        <v>0.53100000000000003</v>
      </c>
      <c r="J25" s="224">
        <f>ROUND(J24/E24,3)</f>
        <v>2.3E-2</v>
      </c>
      <c r="K25" s="255">
        <f>ROUND(K24/E24,3)</f>
        <v>0.44600000000000001</v>
      </c>
      <c r="L25" s="223">
        <f>ROUND(L24/E24,3)</f>
        <v>0.36199999999999999</v>
      </c>
      <c r="M25" s="225">
        <f>ROUND(M24/E24,3)</f>
        <v>8.5000000000000006E-2</v>
      </c>
      <c r="N25" s="226">
        <f>ROUND(N24/E24,3)</f>
        <v>7.0000000000000007E-2</v>
      </c>
      <c r="O25" s="223">
        <f>ROUND(O24/E24,3)</f>
        <v>3.7999999999999999E-2</v>
      </c>
      <c r="P25" s="256">
        <f>ROUND(P24/E24,3)</f>
        <v>3.3000000000000002E-2</v>
      </c>
      <c r="Q25" s="223">
        <f t="shared" ref="Q25" si="8">ROUND(Q24/E24,3)</f>
        <v>5.0000000000000001E-3</v>
      </c>
      <c r="R25" s="223">
        <f>ROUND(R24/E24,3)</f>
        <v>5.0000000000000001E-3</v>
      </c>
      <c r="S25" s="223">
        <f>ROUND(S24/E24,3)</f>
        <v>0</v>
      </c>
      <c r="T25" s="223">
        <f>ROUND(T24/E24,3)</f>
        <v>6.6000000000000003E-2</v>
      </c>
      <c r="U25" s="223">
        <f>ROUND(U24/E24,3)</f>
        <v>3.3000000000000002E-2</v>
      </c>
      <c r="V25" s="227">
        <f>ROUND(V24/E24,3)</f>
        <v>3.3000000000000002E-2</v>
      </c>
      <c r="W25" s="226">
        <f t="shared" ref="W25" si="9">ROUND(W24/E24,3)</f>
        <v>2.3E-2</v>
      </c>
      <c r="X25" s="220">
        <f>ROUND(X24/E24,3)</f>
        <v>2.3E-2</v>
      </c>
      <c r="Y25" s="257">
        <f>ROUND(Y24/E24,3)</f>
        <v>0</v>
      </c>
      <c r="Z25" s="229">
        <f>ROUND(Z24/E24,3)</f>
        <v>0.35199999999999998</v>
      </c>
      <c r="AA25" s="220">
        <f>ROUND(AA24/E24,3)</f>
        <v>0.3</v>
      </c>
      <c r="AB25" s="257">
        <f>ROUND(AB24/E24,3)</f>
        <v>5.1999999999999998E-2</v>
      </c>
      <c r="AC25" s="230"/>
    </row>
    <row r="26" spans="2:29" ht="12.9" customHeight="1" x14ac:dyDescent="0.2">
      <c r="B26" s="72"/>
      <c r="C26" s="277"/>
      <c r="D26" s="81"/>
      <c r="E26" s="331"/>
      <c r="F26" s="259">
        <f>ROUND(F24/F24,3)</f>
        <v>1</v>
      </c>
      <c r="G26" s="260">
        <f>ROUND(G24/G24,3)</f>
        <v>1</v>
      </c>
      <c r="H26" s="261"/>
      <c r="I26" s="262">
        <f>ROUND(I24/F24,3)</f>
        <v>0.59499999999999997</v>
      </c>
      <c r="J26" s="263">
        <f>ROUND(J24/G24,3)</f>
        <v>0.217</v>
      </c>
      <c r="K26" s="264"/>
      <c r="L26" s="262">
        <f>ROUND(L24/F24,3)</f>
        <v>0.40500000000000003</v>
      </c>
      <c r="M26" s="265">
        <f>ROUND(M24/G24,3)</f>
        <v>0.78300000000000003</v>
      </c>
      <c r="N26" s="266"/>
      <c r="O26" s="262">
        <f>ROUND(O24/F24,3)</f>
        <v>4.2000000000000003E-2</v>
      </c>
      <c r="P26" s="267">
        <f>ROUND(P24/G24,3)</f>
        <v>0.30399999999999999</v>
      </c>
      <c r="Q26" s="268"/>
      <c r="R26" s="262">
        <f>ROUND(R24/F24,3)</f>
        <v>5.0000000000000001E-3</v>
      </c>
      <c r="S26" s="262">
        <f>ROUND(S24/G24,3)</f>
        <v>0</v>
      </c>
      <c r="T26" s="268"/>
      <c r="U26" s="262">
        <f>ROUND(U24/F24,3)</f>
        <v>3.6999999999999998E-2</v>
      </c>
      <c r="V26" s="269">
        <f>ROUND(V24/G24,3)</f>
        <v>0.30399999999999999</v>
      </c>
      <c r="W26" s="266"/>
      <c r="X26" s="259">
        <f>ROUND(X24/F24,3)</f>
        <v>2.5999999999999999E-2</v>
      </c>
      <c r="Y26" s="270">
        <f>ROUND(Y24/G24,3)</f>
        <v>0</v>
      </c>
      <c r="Z26" s="332"/>
      <c r="AA26" s="259">
        <f>ROUND(AA24/F24,3)</f>
        <v>0.33700000000000002</v>
      </c>
      <c r="AB26" s="270">
        <f>ROUND(AB24/G24,3)</f>
        <v>0.47799999999999998</v>
      </c>
      <c r="AC26" s="230"/>
    </row>
    <row r="27" spans="2:29" ht="12.9" customHeight="1" x14ac:dyDescent="0.2">
      <c r="B27" s="72"/>
      <c r="C27" s="278" t="s">
        <v>216</v>
      </c>
      <c r="D27" s="83">
        <v>90</v>
      </c>
      <c r="E27" s="208">
        <f>F27+G27</f>
        <v>215</v>
      </c>
      <c r="F27" s="208">
        <f>I27+L27</f>
        <v>114</v>
      </c>
      <c r="G27" s="209">
        <f>J27+M27</f>
        <v>101</v>
      </c>
      <c r="H27" s="210">
        <f t="shared" ref="H27" si="10">SUM(I27:J27)</f>
        <v>71</v>
      </c>
      <c r="I27" s="211">
        <v>50</v>
      </c>
      <c r="J27" s="212">
        <v>21</v>
      </c>
      <c r="K27" s="213">
        <f>L27+M27</f>
        <v>144</v>
      </c>
      <c r="L27" s="211">
        <f>O27+AA27+X27</f>
        <v>64</v>
      </c>
      <c r="M27" s="214">
        <f>P27+AB27+Y27</f>
        <v>80</v>
      </c>
      <c r="N27" s="271">
        <f>O27+P27</f>
        <v>108</v>
      </c>
      <c r="O27" s="211">
        <f>R27+U27</f>
        <v>39</v>
      </c>
      <c r="P27" s="272">
        <f>S27+V27</f>
        <v>69</v>
      </c>
      <c r="Q27" s="211">
        <f t="shared" ref="Q27" si="11">R27+S27</f>
        <v>32</v>
      </c>
      <c r="R27" s="211">
        <v>19</v>
      </c>
      <c r="S27" s="211">
        <v>13</v>
      </c>
      <c r="T27" s="211">
        <f>SUM(U27:V27)</f>
        <v>76</v>
      </c>
      <c r="U27" s="211">
        <v>20</v>
      </c>
      <c r="V27" s="216">
        <v>56</v>
      </c>
      <c r="W27" s="271">
        <f t="shared" ref="W27" si="12">SUM(X27:Y27)</f>
        <v>2</v>
      </c>
      <c r="X27" s="208">
        <v>2</v>
      </c>
      <c r="Y27" s="273">
        <v>0</v>
      </c>
      <c r="Z27" s="335">
        <f t="shared" ref="Z27" si="13">SUM(AA27:AB27)</f>
        <v>34</v>
      </c>
      <c r="AA27" s="208">
        <v>23</v>
      </c>
      <c r="AB27" s="273">
        <v>11</v>
      </c>
      <c r="AC27" s="218"/>
    </row>
    <row r="28" spans="2:29" ht="12.9" customHeight="1" x14ac:dyDescent="0.2">
      <c r="B28" s="72"/>
      <c r="C28" s="184"/>
      <c r="D28" s="53"/>
      <c r="E28" s="220"/>
      <c r="F28" s="220">
        <f>ROUND(F27/E27,3)</f>
        <v>0.53</v>
      </c>
      <c r="G28" s="221">
        <f>ROUND(G27/E27,3)</f>
        <v>0.47</v>
      </c>
      <c r="H28" s="222">
        <f t="shared" ref="H28" si="14">ROUND(H27/E27,3)</f>
        <v>0.33</v>
      </c>
      <c r="I28" s="223">
        <f>ROUND(I27/E27,3)</f>
        <v>0.23300000000000001</v>
      </c>
      <c r="J28" s="224">
        <f>ROUND(J27/E27,3)</f>
        <v>9.8000000000000004E-2</v>
      </c>
      <c r="K28" s="255">
        <f>ROUND(K27/E27,3)</f>
        <v>0.67</v>
      </c>
      <c r="L28" s="223">
        <f>ROUND(L27/E27,3)</f>
        <v>0.29799999999999999</v>
      </c>
      <c r="M28" s="225">
        <f>ROUND(M27/E27,3)</f>
        <v>0.372</v>
      </c>
      <c r="N28" s="226">
        <f>ROUND(N27/E27,3)</f>
        <v>0.502</v>
      </c>
      <c r="O28" s="223">
        <f>ROUND(O27/E27,3)</f>
        <v>0.18099999999999999</v>
      </c>
      <c r="P28" s="256">
        <f>ROUND(P27/E27,3)</f>
        <v>0.32100000000000001</v>
      </c>
      <c r="Q28" s="223">
        <f t="shared" ref="Q28" si="15">ROUND(Q27/E27,3)</f>
        <v>0.14899999999999999</v>
      </c>
      <c r="R28" s="223">
        <f>ROUND(R27/E27,3)</f>
        <v>8.7999999999999995E-2</v>
      </c>
      <c r="S28" s="223">
        <f>ROUND(S27/E27,3)</f>
        <v>0.06</v>
      </c>
      <c r="T28" s="223">
        <f>ROUND(T27/E27,3)</f>
        <v>0.35299999999999998</v>
      </c>
      <c r="U28" s="223">
        <f>ROUND(U27/E27,3)</f>
        <v>9.2999999999999999E-2</v>
      </c>
      <c r="V28" s="227">
        <f>ROUND(V27/E27,3)</f>
        <v>0.26</v>
      </c>
      <c r="W28" s="226">
        <f t="shared" ref="W28" si="16">ROUND(W27/E27,3)</f>
        <v>8.9999999999999993E-3</v>
      </c>
      <c r="X28" s="220">
        <f>ROUND(X27/E27,3)</f>
        <v>8.9999999999999993E-3</v>
      </c>
      <c r="Y28" s="257">
        <f>ROUND(Y27/E27,3)</f>
        <v>0</v>
      </c>
      <c r="Z28" s="229">
        <f t="shared" ref="Z28" si="17">ROUND(Z27/E27,3)</f>
        <v>0.158</v>
      </c>
      <c r="AA28" s="220">
        <f>ROUND(AA27/E27,3)</f>
        <v>0.107</v>
      </c>
      <c r="AB28" s="257">
        <f>ROUND(AB27/E27,3)</f>
        <v>5.0999999999999997E-2</v>
      </c>
      <c r="AC28" s="230"/>
    </row>
    <row r="29" spans="2:29" ht="12.9" customHeight="1" x14ac:dyDescent="0.2">
      <c r="B29" s="72"/>
      <c r="C29" s="279"/>
      <c r="D29" s="81"/>
      <c r="E29" s="331"/>
      <c r="F29" s="259">
        <f>ROUND(F27/F27,3)</f>
        <v>1</v>
      </c>
      <c r="G29" s="260">
        <f>ROUND(G27/G27,3)</f>
        <v>1</v>
      </c>
      <c r="H29" s="261"/>
      <c r="I29" s="262">
        <f>ROUND(I27/F27,3)</f>
        <v>0.439</v>
      </c>
      <c r="J29" s="263">
        <f>ROUND(J27/G27,3)</f>
        <v>0.20799999999999999</v>
      </c>
      <c r="K29" s="264"/>
      <c r="L29" s="262">
        <f>ROUND(L27/F27,3)</f>
        <v>0.56100000000000005</v>
      </c>
      <c r="M29" s="265">
        <f>ROUND(M27/G27,3)</f>
        <v>0.79200000000000004</v>
      </c>
      <c r="N29" s="266"/>
      <c r="O29" s="262">
        <f>ROUND(O27/F27,3)</f>
        <v>0.34200000000000003</v>
      </c>
      <c r="P29" s="267">
        <f>ROUND(P27/G27,3)</f>
        <v>0.68300000000000005</v>
      </c>
      <c r="Q29" s="268"/>
      <c r="R29" s="262">
        <f>ROUND(R27/F27,3)</f>
        <v>0.16700000000000001</v>
      </c>
      <c r="S29" s="262">
        <f>ROUND(S27/G27,3)</f>
        <v>0.129</v>
      </c>
      <c r="T29" s="268"/>
      <c r="U29" s="262">
        <f>ROUND(U27/F27,3)</f>
        <v>0.17499999999999999</v>
      </c>
      <c r="V29" s="269">
        <f>ROUND(V27/G27,3)</f>
        <v>0.55400000000000005</v>
      </c>
      <c r="W29" s="266"/>
      <c r="X29" s="259">
        <f>ROUND(X27/F27,3)</f>
        <v>1.7999999999999999E-2</v>
      </c>
      <c r="Y29" s="270">
        <f>ROUND(Y27/G27,3)</f>
        <v>0</v>
      </c>
      <c r="Z29" s="332"/>
      <c r="AA29" s="259">
        <f>ROUND(AA27/F27,3)</f>
        <v>0.20200000000000001</v>
      </c>
      <c r="AB29" s="270">
        <f>ROUND(AB27/G27,3)</f>
        <v>0.109</v>
      </c>
      <c r="AC29" s="230"/>
    </row>
    <row r="30" spans="2:29" ht="12.9" customHeight="1" x14ac:dyDescent="0.2">
      <c r="B30" s="72"/>
      <c r="C30" s="99" t="s">
        <v>217</v>
      </c>
      <c r="D30" s="83">
        <v>8</v>
      </c>
      <c r="E30" s="208">
        <f>F30+G30</f>
        <v>157</v>
      </c>
      <c r="F30" s="208">
        <f>I30+L30</f>
        <v>61</v>
      </c>
      <c r="G30" s="209">
        <f>J30+M30</f>
        <v>96</v>
      </c>
      <c r="H30" s="210">
        <f t="shared" ref="H30" si="18">SUM(I30:J30)</f>
        <v>10</v>
      </c>
      <c r="I30" s="211">
        <v>8</v>
      </c>
      <c r="J30" s="212">
        <v>2</v>
      </c>
      <c r="K30" s="213">
        <f>L30+M30</f>
        <v>147</v>
      </c>
      <c r="L30" s="211">
        <f>O30+AA30+X30</f>
        <v>53</v>
      </c>
      <c r="M30" s="214">
        <f>P30+AB30+Y30</f>
        <v>94</v>
      </c>
      <c r="N30" s="271">
        <f>O30+P30</f>
        <v>40</v>
      </c>
      <c r="O30" s="211">
        <f>R30+U30</f>
        <v>3</v>
      </c>
      <c r="P30" s="272">
        <f>S30+V30</f>
        <v>37</v>
      </c>
      <c r="Q30" s="211">
        <f t="shared" ref="Q30" si="19">R30+S30</f>
        <v>7</v>
      </c>
      <c r="R30" s="211">
        <v>3</v>
      </c>
      <c r="S30" s="211">
        <v>4</v>
      </c>
      <c r="T30" s="211">
        <f>SUM(U30:V30)</f>
        <v>33</v>
      </c>
      <c r="U30" s="211">
        <v>0</v>
      </c>
      <c r="V30" s="216">
        <v>33</v>
      </c>
      <c r="W30" s="271">
        <f t="shared" ref="W30" si="20">SUM(X30:Y30)</f>
        <v>0</v>
      </c>
      <c r="X30" s="208">
        <v>0</v>
      </c>
      <c r="Y30" s="273">
        <v>0</v>
      </c>
      <c r="Z30" s="335">
        <f t="shared" ref="Z30" si="21">SUM(AA30:AB30)</f>
        <v>107</v>
      </c>
      <c r="AA30" s="208">
        <v>50</v>
      </c>
      <c r="AB30" s="273">
        <v>57</v>
      </c>
      <c r="AC30" s="218"/>
    </row>
    <row r="31" spans="2:29" ht="12.9" customHeight="1" x14ac:dyDescent="0.2">
      <c r="B31" s="72"/>
      <c r="C31" s="274"/>
      <c r="D31" s="53"/>
      <c r="E31" s="220"/>
      <c r="F31" s="220">
        <f>ROUND(F30/E30,3)</f>
        <v>0.38900000000000001</v>
      </c>
      <c r="G31" s="221">
        <f>ROUND(G30/E30,3)</f>
        <v>0.61099999999999999</v>
      </c>
      <c r="H31" s="222">
        <f t="shared" ref="H31:H52" si="22">ROUND(H30/E30,3)</f>
        <v>6.4000000000000001E-2</v>
      </c>
      <c r="I31" s="223">
        <f>ROUND(I30/E30,3)</f>
        <v>5.0999999999999997E-2</v>
      </c>
      <c r="J31" s="224">
        <f>ROUND(J30/E30,3)</f>
        <v>1.2999999999999999E-2</v>
      </c>
      <c r="K31" s="255">
        <f>ROUND(K30/E30,3)</f>
        <v>0.93600000000000005</v>
      </c>
      <c r="L31" s="223">
        <f>ROUND(L30/E30,3)</f>
        <v>0.33800000000000002</v>
      </c>
      <c r="M31" s="225">
        <f>ROUND(M30/E30,3)</f>
        <v>0.59899999999999998</v>
      </c>
      <c r="N31" s="226">
        <f>ROUND(N30/E30,3)</f>
        <v>0.255</v>
      </c>
      <c r="O31" s="223">
        <f>ROUND(O30/E30,3)</f>
        <v>1.9E-2</v>
      </c>
      <c r="P31" s="256">
        <f>ROUND(P30/E30,3)</f>
        <v>0.23599999999999999</v>
      </c>
      <c r="Q31" s="223">
        <f t="shared" ref="Q31" si="23">ROUND(Q30/E30,3)</f>
        <v>4.4999999999999998E-2</v>
      </c>
      <c r="R31" s="223">
        <f>ROUND(R30/E30,3)</f>
        <v>1.9E-2</v>
      </c>
      <c r="S31" s="223">
        <f>ROUND(S30/E30,3)</f>
        <v>2.5000000000000001E-2</v>
      </c>
      <c r="T31" s="223">
        <f>ROUND(T30/E30,3)</f>
        <v>0.21</v>
      </c>
      <c r="U31" s="223">
        <f>ROUND(U30/E30,3)</f>
        <v>0</v>
      </c>
      <c r="V31" s="227">
        <f>ROUND(V30/E30,3)</f>
        <v>0.21</v>
      </c>
      <c r="W31" s="226">
        <f t="shared" ref="W31" si="24">ROUND(W30/E30,3)</f>
        <v>0</v>
      </c>
      <c r="X31" s="220">
        <f>ROUND(X30/E30,3)</f>
        <v>0</v>
      </c>
      <c r="Y31" s="257">
        <f>ROUND(Y30/E30,3)</f>
        <v>0</v>
      </c>
      <c r="Z31" s="229">
        <f t="shared" ref="Z31" si="25">ROUND(Z30/E30,3)</f>
        <v>0.68200000000000005</v>
      </c>
      <c r="AA31" s="220">
        <f>ROUND(AA30/E30,3)</f>
        <v>0.318</v>
      </c>
      <c r="AB31" s="257">
        <f>ROUND(AB30/E30,3)</f>
        <v>0.36299999999999999</v>
      </c>
      <c r="AC31" s="230"/>
    </row>
    <row r="32" spans="2:29" ht="12.9" customHeight="1" x14ac:dyDescent="0.2">
      <c r="B32" s="72"/>
      <c r="C32" s="97"/>
      <c r="D32" s="81"/>
      <c r="E32" s="331"/>
      <c r="F32" s="259">
        <f>ROUND(F30/F30,3)</f>
        <v>1</v>
      </c>
      <c r="G32" s="260">
        <f>ROUND(G30/G30,3)</f>
        <v>1</v>
      </c>
      <c r="H32" s="261"/>
      <c r="I32" s="262">
        <f>ROUND(I30/F30,3)</f>
        <v>0.13100000000000001</v>
      </c>
      <c r="J32" s="263">
        <f>ROUND(J30/G30,3)</f>
        <v>2.1000000000000001E-2</v>
      </c>
      <c r="K32" s="264"/>
      <c r="L32" s="262">
        <f>ROUND(L30/F30,3)</f>
        <v>0.86899999999999999</v>
      </c>
      <c r="M32" s="265">
        <f>ROUND(M30/G30,3)</f>
        <v>0.97899999999999998</v>
      </c>
      <c r="N32" s="266"/>
      <c r="O32" s="262">
        <f>ROUND(O30/F30,3)</f>
        <v>4.9000000000000002E-2</v>
      </c>
      <c r="P32" s="267">
        <f>ROUND(P30/G30,3)</f>
        <v>0.38500000000000001</v>
      </c>
      <c r="Q32" s="268"/>
      <c r="R32" s="262">
        <f>ROUND(R30/F30,3)</f>
        <v>4.9000000000000002E-2</v>
      </c>
      <c r="S32" s="262">
        <f>ROUND(S30/G30,3)</f>
        <v>4.2000000000000003E-2</v>
      </c>
      <c r="T32" s="268"/>
      <c r="U32" s="262">
        <f>ROUND(U30/F30,3)</f>
        <v>0</v>
      </c>
      <c r="V32" s="269">
        <f>ROUND(V30/G30,3)</f>
        <v>0.34399999999999997</v>
      </c>
      <c r="W32" s="266"/>
      <c r="X32" s="259">
        <f>ROUND(X30/F30,3)</f>
        <v>0</v>
      </c>
      <c r="Y32" s="270">
        <f>ROUND(Y30/G30,3)</f>
        <v>0</v>
      </c>
      <c r="Z32" s="332"/>
      <c r="AA32" s="259">
        <f>ROUND(AA30/F30,3)</f>
        <v>0.82</v>
      </c>
      <c r="AB32" s="270">
        <f>ROUND(AB30/G30,3)</f>
        <v>0.59399999999999997</v>
      </c>
      <c r="AC32" s="230"/>
    </row>
    <row r="33" spans="2:29" ht="12.9" customHeight="1" x14ac:dyDescent="0.2">
      <c r="B33" s="72"/>
      <c r="C33" s="274" t="s">
        <v>218</v>
      </c>
      <c r="D33" s="83">
        <v>159</v>
      </c>
      <c r="E33" s="208">
        <f>F33+G33</f>
        <v>1523</v>
      </c>
      <c r="F33" s="208">
        <f>I33+L33</f>
        <v>590</v>
      </c>
      <c r="G33" s="209">
        <f>J33+M33</f>
        <v>933</v>
      </c>
      <c r="H33" s="210">
        <f>SUM(I33:J33)</f>
        <v>709</v>
      </c>
      <c r="I33" s="211">
        <v>293</v>
      </c>
      <c r="J33" s="212">
        <v>416</v>
      </c>
      <c r="K33" s="213">
        <f>L33+M33</f>
        <v>814</v>
      </c>
      <c r="L33" s="211">
        <f>O33+AA33+X33</f>
        <v>297</v>
      </c>
      <c r="M33" s="214">
        <f>P33+AB33+Y33</f>
        <v>517</v>
      </c>
      <c r="N33" s="271">
        <f>O33+P33</f>
        <v>536</v>
      </c>
      <c r="O33" s="211">
        <f>R33+U33</f>
        <v>160</v>
      </c>
      <c r="P33" s="272">
        <f>S33+V33</f>
        <v>376</v>
      </c>
      <c r="Q33" s="211">
        <f t="shared" ref="Q33" si="26">R33+S33</f>
        <v>116</v>
      </c>
      <c r="R33" s="211">
        <v>53</v>
      </c>
      <c r="S33" s="211">
        <v>63</v>
      </c>
      <c r="T33" s="211">
        <f>SUM(U33:V33)</f>
        <v>420</v>
      </c>
      <c r="U33" s="211">
        <v>107</v>
      </c>
      <c r="V33" s="216">
        <v>313</v>
      </c>
      <c r="W33" s="271">
        <f t="shared" ref="W33" si="27">SUM(X33:Y33)</f>
        <v>55</v>
      </c>
      <c r="X33" s="208">
        <v>33</v>
      </c>
      <c r="Y33" s="273">
        <v>22</v>
      </c>
      <c r="Z33" s="335">
        <f t="shared" ref="Z33" si="28">SUM(AA33:AB33)</f>
        <v>223</v>
      </c>
      <c r="AA33" s="208">
        <v>104</v>
      </c>
      <c r="AB33" s="273">
        <v>119</v>
      </c>
      <c r="AC33" s="218"/>
    </row>
    <row r="34" spans="2:29" ht="12.9" customHeight="1" x14ac:dyDescent="0.2">
      <c r="B34" s="72"/>
      <c r="C34" s="274"/>
      <c r="D34" s="53"/>
      <c r="E34" s="220"/>
      <c r="F34" s="220">
        <f>ROUND(F33/E33,3)</f>
        <v>0.38700000000000001</v>
      </c>
      <c r="G34" s="221">
        <f>ROUND(G33/E33,3)</f>
        <v>0.61299999999999999</v>
      </c>
      <c r="H34" s="222">
        <f t="shared" ref="H34" si="29">ROUND(H33/E33,3)</f>
        <v>0.46600000000000003</v>
      </c>
      <c r="I34" s="223">
        <f>ROUND(I33/E33,3)</f>
        <v>0.192</v>
      </c>
      <c r="J34" s="224">
        <f>ROUND(J33/E33,3)</f>
        <v>0.27300000000000002</v>
      </c>
      <c r="K34" s="255">
        <f>ROUND(K33/E33,3)</f>
        <v>0.53400000000000003</v>
      </c>
      <c r="L34" s="223">
        <f>ROUND(L33/E33,3)</f>
        <v>0.19500000000000001</v>
      </c>
      <c r="M34" s="225">
        <f>ROUND(M33/E33,3)</f>
        <v>0.33900000000000002</v>
      </c>
      <c r="N34" s="226">
        <f>ROUND(N33/E33,3)</f>
        <v>0.35199999999999998</v>
      </c>
      <c r="O34" s="223">
        <f>ROUND(O33/E33,3)</f>
        <v>0.105</v>
      </c>
      <c r="P34" s="256">
        <f>ROUND(P33/E33,3)</f>
        <v>0.247</v>
      </c>
      <c r="Q34" s="223">
        <f t="shared" ref="Q34" si="30">ROUND(Q33/E33,3)</f>
        <v>7.5999999999999998E-2</v>
      </c>
      <c r="R34" s="223">
        <f>ROUND(R33/E33,3)</f>
        <v>3.5000000000000003E-2</v>
      </c>
      <c r="S34" s="223">
        <f>ROUND(S33/E33,3)</f>
        <v>4.1000000000000002E-2</v>
      </c>
      <c r="T34" s="223">
        <f>ROUND(T33/E33,3)</f>
        <v>0.27600000000000002</v>
      </c>
      <c r="U34" s="223">
        <f>ROUND(U33/E33,3)</f>
        <v>7.0000000000000007E-2</v>
      </c>
      <c r="V34" s="227">
        <f>ROUND(V33/E33,3)</f>
        <v>0.20599999999999999</v>
      </c>
      <c r="W34" s="226">
        <f t="shared" ref="W34" si="31">ROUND(W33/E33,3)</f>
        <v>3.5999999999999997E-2</v>
      </c>
      <c r="X34" s="220">
        <f>ROUND(X33/E33,3)</f>
        <v>2.1999999999999999E-2</v>
      </c>
      <c r="Y34" s="257">
        <f>ROUND(Y33/E33,3)</f>
        <v>1.4E-2</v>
      </c>
      <c r="Z34" s="229">
        <f t="shared" ref="Z34" si="32">ROUND(Z33/E33,3)</f>
        <v>0.14599999999999999</v>
      </c>
      <c r="AA34" s="220">
        <f>ROUND(AA33/E33,3)</f>
        <v>6.8000000000000005E-2</v>
      </c>
      <c r="AB34" s="257">
        <f>ROUND(AB33/E33,3)</f>
        <v>7.8E-2</v>
      </c>
      <c r="AC34" s="230"/>
    </row>
    <row r="35" spans="2:29" ht="12.9" customHeight="1" thickBot="1" x14ac:dyDescent="0.25">
      <c r="B35" s="89"/>
      <c r="C35" s="274"/>
      <c r="D35" s="90"/>
      <c r="E35" s="331"/>
      <c r="F35" s="259">
        <f>ROUND(F33/F33,3)</f>
        <v>1</v>
      </c>
      <c r="G35" s="260">
        <f>ROUND(G33/G33,3)</f>
        <v>1</v>
      </c>
      <c r="H35" s="294"/>
      <c r="I35" s="262">
        <f>ROUND(I33/F33,3)</f>
        <v>0.497</v>
      </c>
      <c r="J35" s="263">
        <f>ROUND(J33/G33,3)</f>
        <v>0.44600000000000001</v>
      </c>
      <c r="K35" s="264"/>
      <c r="L35" s="280">
        <f>ROUND(L33/F33,3)</f>
        <v>0.503</v>
      </c>
      <c r="M35" s="265">
        <f>ROUND(M33/G33,3)</f>
        <v>0.55400000000000005</v>
      </c>
      <c r="N35" s="266"/>
      <c r="O35" s="262">
        <f>ROUND(O33/F33,3)</f>
        <v>0.27100000000000002</v>
      </c>
      <c r="P35" s="267">
        <f>ROUND(P33/G33,3)</f>
        <v>0.40300000000000002</v>
      </c>
      <c r="Q35" s="300"/>
      <c r="R35" s="262">
        <f>ROUND(R33/F33,3)</f>
        <v>0.09</v>
      </c>
      <c r="S35" s="262">
        <f>ROUND(S33/G33,3)</f>
        <v>6.8000000000000005E-2</v>
      </c>
      <c r="T35" s="268"/>
      <c r="U35" s="262">
        <f>ROUND(U33/F33,3)</f>
        <v>0.18099999999999999</v>
      </c>
      <c r="V35" s="269">
        <f>ROUND(V33/G33,3)</f>
        <v>0.33500000000000002</v>
      </c>
      <c r="W35" s="266"/>
      <c r="X35" s="259">
        <f>ROUND(X33/F33,3)</f>
        <v>5.6000000000000001E-2</v>
      </c>
      <c r="Y35" s="270">
        <f>ROUND(Y33/G33,3)</f>
        <v>2.4E-2</v>
      </c>
      <c r="Z35" s="332"/>
      <c r="AA35" s="259">
        <f>ROUND(AA33/F33,3)</f>
        <v>0.17599999999999999</v>
      </c>
      <c r="AB35" s="270">
        <f>ROUND(AB33/G33,3)</f>
        <v>0.128</v>
      </c>
      <c r="AC35" s="230"/>
    </row>
    <row r="36" spans="2:29" ht="12.9" customHeight="1" thickTop="1" x14ac:dyDescent="0.2">
      <c r="B36" s="66" t="s">
        <v>219</v>
      </c>
      <c r="C36" s="96" t="s">
        <v>220</v>
      </c>
      <c r="D36" s="83">
        <v>87</v>
      </c>
      <c r="E36" s="244">
        <f>F36+G36</f>
        <v>74</v>
      </c>
      <c r="F36" s="244">
        <f>I36+L36</f>
        <v>36</v>
      </c>
      <c r="G36" s="245">
        <f>J36+M36</f>
        <v>38</v>
      </c>
      <c r="H36" s="303">
        <f t="shared" ref="H36:H51" si="33">SUM(I36:J36)</f>
        <v>53</v>
      </c>
      <c r="I36" s="247">
        <v>34</v>
      </c>
      <c r="J36" s="248">
        <v>19</v>
      </c>
      <c r="K36" s="249">
        <f>L36+M36</f>
        <v>21</v>
      </c>
      <c r="L36" s="281">
        <f>O36+AA36+X36</f>
        <v>2</v>
      </c>
      <c r="M36" s="250">
        <f>P36+AB36+Y36</f>
        <v>19</v>
      </c>
      <c r="N36" s="251">
        <f>O36+P36</f>
        <v>19</v>
      </c>
      <c r="O36" s="247">
        <f>R36+U36</f>
        <v>2</v>
      </c>
      <c r="P36" s="252">
        <f>S36+V36</f>
        <v>17</v>
      </c>
      <c r="Q36" s="247">
        <f>R36+S36</f>
        <v>3</v>
      </c>
      <c r="R36" s="247">
        <v>0</v>
      </c>
      <c r="S36" s="247">
        <v>3</v>
      </c>
      <c r="T36" s="247">
        <f>U36+V36</f>
        <v>16</v>
      </c>
      <c r="U36" s="247">
        <v>2</v>
      </c>
      <c r="V36" s="253">
        <v>14</v>
      </c>
      <c r="W36" s="251">
        <f>SUM(X36:Y36)</f>
        <v>0</v>
      </c>
      <c r="X36" s="244">
        <v>0</v>
      </c>
      <c r="Y36" s="254">
        <v>0</v>
      </c>
      <c r="Z36" s="340">
        <f>SUM(AA36:AB36)</f>
        <v>2</v>
      </c>
      <c r="AA36" s="244">
        <v>0</v>
      </c>
      <c r="AB36" s="254">
        <v>2</v>
      </c>
      <c r="AC36" s="218"/>
    </row>
    <row r="37" spans="2:29" ht="12.9" customHeight="1" x14ac:dyDescent="0.2">
      <c r="B37" s="72"/>
      <c r="C37" s="97"/>
      <c r="D37" s="53"/>
      <c r="E37" s="220"/>
      <c r="F37" s="220">
        <f>ROUND(F36/E36,3)</f>
        <v>0.48599999999999999</v>
      </c>
      <c r="G37" s="221">
        <f>ROUND(G36/E36,3)</f>
        <v>0.51400000000000001</v>
      </c>
      <c r="H37" s="222">
        <f t="shared" si="22"/>
        <v>0.71599999999999997</v>
      </c>
      <c r="I37" s="223">
        <f>ROUND(I36/E36,3)</f>
        <v>0.45900000000000002</v>
      </c>
      <c r="J37" s="224">
        <f>ROUND(J36/E36,3)</f>
        <v>0.25700000000000001</v>
      </c>
      <c r="K37" s="255">
        <f>ROUND(K36/E36,3)</f>
        <v>0.28399999999999997</v>
      </c>
      <c r="L37" s="223">
        <f>ROUND(L36/E36,3)</f>
        <v>2.7E-2</v>
      </c>
      <c r="M37" s="225">
        <f>ROUND(M36/E36,3)</f>
        <v>0.25700000000000001</v>
      </c>
      <c r="N37" s="226">
        <f>ROUND(N36/E36,3)</f>
        <v>0.25700000000000001</v>
      </c>
      <c r="O37" s="223">
        <f>ROUND(O36/E36,3)</f>
        <v>2.7E-2</v>
      </c>
      <c r="P37" s="256">
        <f>ROUND(P36/E36,3)</f>
        <v>0.23</v>
      </c>
      <c r="Q37" s="223">
        <f>ROUND(Q36/E36,3)</f>
        <v>4.1000000000000002E-2</v>
      </c>
      <c r="R37" s="223">
        <f>ROUND(R36/E36,3)</f>
        <v>0</v>
      </c>
      <c r="S37" s="223">
        <f>ROUND(S36/E36,3)</f>
        <v>4.1000000000000002E-2</v>
      </c>
      <c r="T37" s="223">
        <f>ROUND(T36/E36,3)</f>
        <v>0.216</v>
      </c>
      <c r="U37" s="223">
        <f>ROUND(U36/E36,3)</f>
        <v>2.7E-2</v>
      </c>
      <c r="V37" s="227">
        <f>ROUND(V36/E36,3)</f>
        <v>0.189</v>
      </c>
      <c r="W37" s="226">
        <f>ROUND(W36/E36,3)</f>
        <v>0</v>
      </c>
      <c r="X37" s="220">
        <f>ROUND(X36/E36,3)</f>
        <v>0</v>
      </c>
      <c r="Y37" s="257">
        <f>ROUND(Y36/E36,3)</f>
        <v>0</v>
      </c>
      <c r="Z37" s="229">
        <f>ROUND(Z36/E36,3)</f>
        <v>2.7E-2</v>
      </c>
      <c r="AA37" s="220">
        <f>ROUND(AA36/E36,3)</f>
        <v>0</v>
      </c>
      <c r="AB37" s="257">
        <f>ROUND(AB36/E36,3)</f>
        <v>2.7E-2</v>
      </c>
      <c r="AC37" s="230"/>
    </row>
    <row r="38" spans="2:29" ht="12.9" customHeight="1" x14ac:dyDescent="0.2">
      <c r="B38" s="72"/>
      <c r="C38" s="98"/>
      <c r="D38" s="81"/>
      <c r="E38" s="331"/>
      <c r="F38" s="259">
        <f>ROUND(F36/F36,3)</f>
        <v>1</v>
      </c>
      <c r="G38" s="260">
        <f>ROUND(G36/G36,3)</f>
        <v>1</v>
      </c>
      <c r="H38" s="261"/>
      <c r="I38" s="262">
        <f>ROUND(I36/F36,3)</f>
        <v>0.94399999999999995</v>
      </c>
      <c r="J38" s="263">
        <f>ROUND(J36/G36,3)</f>
        <v>0.5</v>
      </c>
      <c r="K38" s="264"/>
      <c r="L38" s="262">
        <f>ROUND(L36/F36,3)</f>
        <v>5.6000000000000001E-2</v>
      </c>
      <c r="M38" s="269">
        <f>ROUND(M36/G36,3)</f>
        <v>0.5</v>
      </c>
      <c r="N38" s="266"/>
      <c r="O38" s="262">
        <f>ROUND(O36/F36,3)</f>
        <v>5.6000000000000001E-2</v>
      </c>
      <c r="P38" s="267">
        <f>ROUND(P36/G36,3)</f>
        <v>0.44700000000000001</v>
      </c>
      <c r="Q38" s="268"/>
      <c r="R38" s="262">
        <f>ROUND(R36/F36,3)</f>
        <v>0</v>
      </c>
      <c r="S38" s="262">
        <f>ROUND(S36/G36,3)</f>
        <v>7.9000000000000001E-2</v>
      </c>
      <c r="T38" s="268"/>
      <c r="U38" s="262">
        <f>ROUND(U36/F36,3)</f>
        <v>5.6000000000000001E-2</v>
      </c>
      <c r="V38" s="269">
        <f>ROUND(V36/G36,3)</f>
        <v>0.36799999999999999</v>
      </c>
      <c r="W38" s="266"/>
      <c r="X38" s="259">
        <f>ROUND(X36/F36,3)</f>
        <v>0</v>
      </c>
      <c r="Y38" s="270">
        <f>ROUND(Y36/G36,3)</f>
        <v>0</v>
      </c>
      <c r="Z38" s="332"/>
      <c r="AA38" s="259">
        <f>ROUND(AA36/F36,3)</f>
        <v>0</v>
      </c>
      <c r="AB38" s="270">
        <f>ROUND(AB36/G36,3)</f>
        <v>5.2999999999999999E-2</v>
      </c>
      <c r="AC38" s="230"/>
    </row>
    <row r="39" spans="2:29" ht="12.9" customHeight="1" x14ac:dyDescent="0.2">
      <c r="B39" s="72"/>
      <c r="C39" s="98" t="s">
        <v>221</v>
      </c>
      <c r="D39" s="83">
        <v>178</v>
      </c>
      <c r="E39" s="208">
        <f>F39+G39</f>
        <v>312</v>
      </c>
      <c r="F39" s="208">
        <f>I39+L39</f>
        <v>180</v>
      </c>
      <c r="G39" s="209">
        <f>J39+M39</f>
        <v>132</v>
      </c>
      <c r="H39" s="210">
        <f t="shared" si="33"/>
        <v>180</v>
      </c>
      <c r="I39" s="211">
        <v>128</v>
      </c>
      <c r="J39" s="212">
        <v>52</v>
      </c>
      <c r="K39" s="213">
        <f>L39+M39</f>
        <v>132</v>
      </c>
      <c r="L39" s="211">
        <f>O39+AA39+X39</f>
        <v>52</v>
      </c>
      <c r="M39" s="282">
        <f>P39+AB39+Y39</f>
        <v>80</v>
      </c>
      <c r="N39" s="271">
        <f>O39+P39</f>
        <v>93</v>
      </c>
      <c r="O39" s="211">
        <f>R39+U39</f>
        <v>31</v>
      </c>
      <c r="P39" s="272">
        <f>S39+V39</f>
        <v>62</v>
      </c>
      <c r="Q39" s="211">
        <f t="shared" ref="Q39" si="34">R39+S39</f>
        <v>32</v>
      </c>
      <c r="R39" s="211">
        <v>20</v>
      </c>
      <c r="S39" s="211">
        <v>12</v>
      </c>
      <c r="T39" s="211">
        <f t="shared" ref="T39" si="35">U39+V39</f>
        <v>61</v>
      </c>
      <c r="U39" s="211">
        <v>11</v>
      </c>
      <c r="V39" s="216">
        <v>50</v>
      </c>
      <c r="W39" s="271">
        <f>SUM(X39:Y39)</f>
        <v>2</v>
      </c>
      <c r="X39" s="208">
        <v>0</v>
      </c>
      <c r="Y39" s="273">
        <v>2</v>
      </c>
      <c r="Z39" s="335">
        <f>SUM(AA39:AB39)</f>
        <v>37</v>
      </c>
      <c r="AA39" s="208">
        <v>21</v>
      </c>
      <c r="AB39" s="273">
        <v>16</v>
      </c>
      <c r="AC39" s="218"/>
    </row>
    <row r="40" spans="2:29" ht="12.9" customHeight="1" x14ac:dyDescent="0.2">
      <c r="B40" s="72"/>
      <c r="C40" s="98"/>
      <c r="D40" s="53"/>
      <c r="E40" s="220"/>
      <c r="F40" s="220">
        <f>ROUND(F39/E39,3)</f>
        <v>0.57699999999999996</v>
      </c>
      <c r="G40" s="221">
        <f>ROUND(G39/E39,3)</f>
        <v>0.42299999999999999</v>
      </c>
      <c r="H40" s="222">
        <f t="shared" si="22"/>
        <v>0.57699999999999996</v>
      </c>
      <c r="I40" s="223">
        <f>ROUND(I39/E39,3)</f>
        <v>0.41</v>
      </c>
      <c r="J40" s="224">
        <f>ROUND(J39/E39,3)</f>
        <v>0.16700000000000001</v>
      </c>
      <c r="K40" s="255">
        <f>ROUND(K39/E39,3)</f>
        <v>0.42299999999999999</v>
      </c>
      <c r="L40" s="223">
        <f>ROUND(L39/E39,3)</f>
        <v>0.16700000000000001</v>
      </c>
      <c r="M40" s="225">
        <f>ROUND(M39/E39,3)</f>
        <v>0.25600000000000001</v>
      </c>
      <c r="N40" s="226">
        <f>ROUND(N39/E39,3)</f>
        <v>0.29799999999999999</v>
      </c>
      <c r="O40" s="223">
        <f>ROUND(O39/E39,3)</f>
        <v>9.9000000000000005E-2</v>
      </c>
      <c r="P40" s="256">
        <f>ROUND(P39/E39,3)</f>
        <v>0.19900000000000001</v>
      </c>
      <c r="Q40" s="223">
        <f t="shared" ref="Q40" si="36">ROUND(Q39/E39,3)</f>
        <v>0.10299999999999999</v>
      </c>
      <c r="R40" s="223">
        <f>ROUND(R39/E39,3)</f>
        <v>6.4000000000000001E-2</v>
      </c>
      <c r="S40" s="223">
        <f>ROUND(S39/E39,3)</f>
        <v>3.7999999999999999E-2</v>
      </c>
      <c r="T40" s="223">
        <f>ROUND(T39/E39,3)</f>
        <v>0.19600000000000001</v>
      </c>
      <c r="U40" s="223">
        <f>ROUND(U39/E39,3)</f>
        <v>3.5000000000000003E-2</v>
      </c>
      <c r="V40" s="227">
        <f>ROUND(V39/E39,3)</f>
        <v>0.16</v>
      </c>
      <c r="W40" s="226">
        <f>ROUND(W39/E39,3)</f>
        <v>6.0000000000000001E-3</v>
      </c>
      <c r="X40" s="220">
        <f>ROUND(X39/E39,3)</f>
        <v>0</v>
      </c>
      <c r="Y40" s="257">
        <f>ROUND(Y39/E39,3)</f>
        <v>6.0000000000000001E-3</v>
      </c>
      <c r="Z40" s="229">
        <f>ROUND(Z39/E39,3)</f>
        <v>0.11899999999999999</v>
      </c>
      <c r="AA40" s="220">
        <f>ROUND(AA39/E39,3)</f>
        <v>6.7000000000000004E-2</v>
      </c>
      <c r="AB40" s="257">
        <f>ROUND(AB39/E39,3)</f>
        <v>5.0999999999999997E-2</v>
      </c>
      <c r="AC40" s="230"/>
    </row>
    <row r="41" spans="2:29" ht="12.9" customHeight="1" x14ac:dyDescent="0.2">
      <c r="B41" s="72"/>
      <c r="C41" s="98"/>
      <c r="D41" s="81"/>
      <c r="E41" s="331"/>
      <c r="F41" s="259">
        <f>ROUND(F39/F39,3)</f>
        <v>1</v>
      </c>
      <c r="G41" s="260">
        <f>ROUND(G39/G39,3)</f>
        <v>1</v>
      </c>
      <c r="H41" s="261"/>
      <c r="I41" s="262">
        <f>ROUND(I39/F39,3)</f>
        <v>0.71099999999999997</v>
      </c>
      <c r="J41" s="263">
        <f>ROUND(J39/G39,3)</f>
        <v>0.39400000000000002</v>
      </c>
      <c r="K41" s="264"/>
      <c r="L41" s="262">
        <f>ROUND(L39/F39,3)</f>
        <v>0.28899999999999998</v>
      </c>
      <c r="M41" s="265">
        <f>ROUND(M39/G39,3)</f>
        <v>0.60599999999999998</v>
      </c>
      <c r="N41" s="266"/>
      <c r="O41" s="262">
        <f>ROUND(O39/F39,3)</f>
        <v>0.17199999999999999</v>
      </c>
      <c r="P41" s="267">
        <f>ROUND(P39/G39,3)</f>
        <v>0.47</v>
      </c>
      <c r="Q41" s="268"/>
      <c r="R41" s="262">
        <f>ROUND(R39/F39,3)</f>
        <v>0.111</v>
      </c>
      <c r="S41" s="262">
        <f>ROUND(S39/G39,3)</f>
        <v>9.0999999999999998E-2</v>
      </c>
      <c r="T41" s="268"/>
      <c r="U41" s="262">
        <f>ROUND(U39/F39,3)</f>
        <v>6.0999999999999999E-2</v>
      </c>
      <c r="V41" s="269">
        <f>ROUND(V39/G39,3)</f>
        <v>0.379</v>
      </c>
      <c r="W41" s="266"/>
      <c r="X41" s="259">
        <f>ROUND(X39/F39,3)</f>
        <v>0</v>
      </c>
      <c r="Y41" s="270">
        <f>ROUND(Y39/G39,3)</f>
        <v>1.4999999999999999E-2</v>
      </c>
      <c r="Z41" s="332"/>
      <c r="AA41" s="259">
        <f>ROUND(AA39/F39,3)</f>
        <v>0.11700000000000001</v>
      </c>
      <c r="AB41" s="270">
        <f>ROUND(AB39/G39,3)</f>
        <v>0.121</v>
      </c>
      <c r="AC41" s="230"/>
    </row>
    <row r="42" spans="2:29" ht="12.9" customHeight="1" x14ac:dyDescent="0.2">
      <c r="B42" s="72"/>
      <c r="C42" s="97" t="s">
        <v>222</v>
      </c>
      <c r="D42" s="83">
        <v>53</v>
      </c>
      <c r="E42" s="283">
        <f>F42+G42</f>
        <v>228</v>
      </c>
      <c r="F42" s="283">
        <f>I42+L42</f>
        <v>127</v>
      </c>
      <c r="G42" s="284">
        <f>J42+M42</f>
        <v>101</v>
      </c>
      <c r="H42" s="210">
        <f t="shared" si="33"/>
        <v>147</v>
      </c>
      <c r="I42" s="281">
        <v>87</v>
      </c>
      <c r="J42" s="285">
        <v>60</v>
      </c>
      <c r="K42" s="286">
        <f>L42+M42</f>
        <v>81</v>
      </c>
      <c r="L42" s="211">
        <f>O42+AA42+X42</f>
        <v>40</v>
      </c>
      <c r="M42" s="282">
        <f>P42+AB42+Y42</f>
        <v>41</v>
      </c>
      <c r="N42" s="287">
        <f>O42+P42</f>
        <v>58</v>
      </c>
      <c r="O42" s="281">
        <f>R42+U42</f>
        <v>24</v>
      </c>
      <c r="P42" s="288">
        <f>S42+V42</f>
        <v>34</v>
      </c>
      <c r="Q42" s="211">
        <f t="shared" ref="Q42" si="37">R42+S42</f>
        <v>15</v>
      </c>
      <c r="R42" s="281">
        <v>8</v>
      </c>
      <c r="S42" s="281">
        <v>7</v>
      </c>
      <c r="T42" s="211">
        <f t="shared" ref="T42:T51" si="38">U42+V42</f>
        <v>43</v>
      </c>
      <c r="U42" s="281">
        <v>16</v>
      </c>
      <c r="V42" s="289">
        <v>27</v>
      </c>
      <c r="W42" s="271">
        <f t="shared" ref="W42" si="39">SUM(X42:Y42)</f>
        <v>0</v>
      </c>
      <c r="X42" s="283">
        <v>0</v>
      </c>
      <c r="Y42" s="290">
        <v>0</v>
      </c>
      <c r="Z42" s="335">
        <f t="shared" ref="Z42" si="40">SUM(AA42:AB42)</f>
        <v>23</v>
      </c>
      <c r="AA42" s="283">
        <v>16</v>
      </c>
      <c r="AB42" s="290">
        <v>7</v>
      </c>
      <c r="AC42" s="218"/>
    </row>
    <row r="43" spans="2:29" ht="12.9" customHeight="1" x14ac:dyDescent="0.2">
      <c r="B43" s="72"/>
      <c r="C43" s="98"/>
      <c r="D43" s="53"/>
      <c r="E43" s="220"/>
      <c r="F43" s="220">
        <f>ROUND(F42/E42,3)</f>
        <v>0.55700000000000005</v>
      </c>
      <c r="G43" s="221">
        <f>ROUND(G42/E42,3)</f>
        <v>0.443</v>
      </c>
      <c r="H43" s="222">
        <f t="shared" si="22"/>
        <v>0.64500000000000002</v>
      </c>
      <c r="I43" s="223">
        <f>ROUND(I42/E42,3)</f>
        <v>0.38200000000000001</v>
      </c>
      <c r="J43" s="224">
        <f>ROUND(J42/E42,3)</f>
        <v>0.26300000000000001</v>
      </c>
      <c r="K43" s="255">
        <f>ROUND(K42/E42,3)</f>
        <v>0.35499999999999998</v>
      </c>
      <c r="L43" s="223">
        <f>ROUND(L42/E42,3)</f>
        <v>0.17499999999999999</v>
      </c>
      <c r="M43" s="225">
        <f>ROUND(M42/E42,3)</f>
        <v>0.18</v>
      </c>
      <c r="N43" s="226">
        <f>ROUND(N42/E42,3)</f>
        <v>0.254</v>
      </c>
      <c r="O43" s="223">
        <f>ROUND(O42/E42,3)</f>
        <v>0.105</v>
      </c>
      <c r="P43" s="256">
        <f>ROUND(P42/E42,3)</f>
        <v>0.14899999999999999</v>
      </c>
      <c r="Q43" s="223">
        <f t="shared" ref="Q43" si="41">ROUND(Q42/E42,3)</f>
        <v>6.6000000000000003E-2</v>
      </c>
      <c r="R43" s="223">
        <f>ROUND(R42/E42,3)</f>
        <v>3.5000000000000003E-2</v>
      </c>
      <c r="S43" s="223">
        <f>ROUND(S42/E42,3)</f>
        <v>3.1E-2</v>
      </c>
      <c r="T43" s="223">
        <f t="shared" ref="T43" si="42">ROUND(T42/E42,3)</f>
        <v>0.189</v>
      </c>
      <c r="U43" s="223">
        <f>ROUND(U42/E42,3)</f>
        <v>7.0000000000000007E-2</v>
      </c>
      <c r="V43" s="227">
        <f>ROUND(V42/E42,3)</f>
        <v>0.11799999999999999</v>
      </c>
      <c r="W43" s="226">
        <f t="shared" ref="W43" si="43">ROUND(W42/E42,3)</f>
        <v>0</v>
      </c>
      <c r="X43" s="220">
        <f>ROUND(X42/E42,3)</f>
        <v>0</v>
      </c>
      <c r="Y43" s="257">
        <f>ROUND(Y42/E42,3)</f>
        <v>0</v>
      </c>
      <c r="Z43" s="229">
        <f t="shared" ref="Z43" si="44">ROUND(Z42/E42,3)</f>
        <v>0.10100000000000001</v>
      </c>
      <c r="AA43" s="220">
        <f>ROUND(AA42/E42,3)</f>
        <v>7.0000000000000007E-2</v>
      </c>
      <c r="AB43" s="257">
        <f>ROUND(AB42/E42,3)</f>
        <v>3.1E-2</v>
      </c>
      <c r="AC43" s="230"/>
    </row>
    <row r="44" spans="2:29" ht="12.9" customHeight="1" x14ac:dyDescent="0.2">
      <c r="B44" s="72"/>
      <c r="C44" s="98"/>
      <c r="D44" s="81"/>
      <c r="E44" s="331"/>
      <c r="F44" s="259">
        <f>ROUND(F42/F42,3)</f>
        <v>1</v>
      </c>
      <c r="G44" s="260">
        <f>ROUND(G42/G42,3)</f>
        <v>1</v>
      </c>
      <c r="H44" s="261"/>
      <c r="I44" s="262">
        <f>ROUND(I42/F42,3)</f>
        <v>0.68500000000000005</v>
      </c>
      <c r="J44" s="263">
        <f>ROUND(J42/G42,3)</f>
        <v>0.59399999999999997</v>
      </c>
      <c r="K44" s="264"/>
      <c r="L44" s="262">
        <f>ROUND(L42/F42,3)</f>
        <v>0.315</v>
      </c>
      <c r="M44" s="265">
        <f>ROUND(M42/G42,3)</f>
        <v>0.40600000000000003</v>
      </c>
      <c r="N44" s="266"/>
      <c r="O44" s="262">
        <f>ROUND(O42/F42,3)</f>
        <v>0.189</v>
      </c>
      <c r="P44" s="267">
        <f>ROUND(P42/G42,3)</f>
        <v>0.33700000000000002</v>
      </c>
      <c r="Q44" s="268"/>
      <c r="R44" s="262">
        <f>ROUND(R42/F42,3)</f>
        <v>6.3E-2</v>
      </c>
      <c r="S44" s="262">
        <f>ROUND(S42/G42,3)</f>
        <v>6.9000000000000006E-2</v>
      </c>
      <c r="T44" s="268"/>
      <c r="U44" s="262">
        <f>ROUND(U42/F42,3)</f>
        <v>0.126</v>
      </c>
      <c r="V44" s="269">
        <f>ROUND(V42/G42,3)</f>
        <v>0.26700000000000002</v>
      </c>
      <c r="W44" s="266"/>
      <c r="X44" s="259">
        <f>ROUND(X42/F42,3)</f>
        <v>0</v>
      </c>
      <c r="Y44" s="270">
        <f>ROUND(Y42/G42,3)</f>
        <v>0</v>
      </c>
      <c r="Z44" s="332"/>
      <c r="AA44" s="259">
        <f>ROUND(AA42/F42,3)</f>
        <v>0.126</v>
      </c>
      <c r="AB44" s="270">
        <f>ROUND(AB42/G42,3)</f>
        <v>6.9000000000000006E-2</v>
      </c>
      <c r="AC44" s="230"/>
    </row>
    <row r="45" spans="2:29" ht="12.9" customHeight="1" x14ac:dyDescent="0.2">
      <c r="B45" s="72"/>
      <c r="C45" s="98" t="s">
        <v>223</v>
      </c>
      <c r="D45" s="83">
        <v>26</v>
      </c>
      <c r="E45" s="208">
        <f>F45+G45</f>
        <v>172</v>
      </c>
      <c r="F45" s="208">
        <f>I45+L45</f>
        <v>93</v>
      </c>
      <c r="G45" s="209">
        <f>J45+M45</f>
        <v>79</v>
      </c>
      <c r="H45" s="210">
        <f t="shared" si="33"/>
        <v>49</v>
      </c>
      <c r="I45" s="211">
        <v>32</v>
      </c>
      <c r="J45" s="212">
        <v>17</v>
      </c>
      <c r="K45" s="213">
        <f>L45+M45</f>
        <v>123</v>
      </c>
      <c r="L45" s="211">
        <f>O45+AA45+X45</f>
        <v>61</v>
      </c>
      <c r="M45" s="282">
        <f>P45+AB45+Y45</f>
        <v>62</v>
      </c>
      <c r="N45" s="271">
        <f>O45+P45</f>
        <v>116</v>
      </c>
      <c r="O45" s="211">
        <f>R45+U45</f>
        <v>59</v>
      </c>
      <c r="P45" s="272">
        <f>S45+V45</f>
        <v>57</v>
      </c>
      <c r="Q45" s="211">
        <f t="shared" ref="Q45" si="45">R45+S45</f>
        <v>50</v>
      </c>
      <c r="R45" s="211">
        <v>39</v>
      </c>
      <c r="S45" s="211">
        <v>11</v>
      </c>
      <c r="T45" s="211">
        <f t="shared" si="38"/>
        <v>66</v>
      </c>
      <c r="U45" s="211">
        <v>20</v>
      </c>
      <c r="V45" s="216">
        <v>46</v>
      </c>
      <c r="W45" s="271">
        <f t="shared" ref="W45" si="46">SUM(X45:Y45)</f>
        <v>1</v>
      </c>
      <c r="X45" s="208">
        <v>0</v>
      </c>
      <c r="Y45" s="273">
        <v>1</v>
      </c>
      <c r="Z45" s="335">
        <f t="shared" ref="Z45" si="47">SUM(AA45:AB45)</f>
        <v>6</v>
      </c>
      <c r="AA45" s="208">
        <v>2</v>
      </c>
      <c r="AB45" s="273">
        <v>4</v>
      </c>
      <c r="AC45" s="218"/>
    </row>
    <row r="46" spans="2:29" ht="12.9" customHeight="1" x14ac:dyDescent="0.2">
      <c r="B46" s="72"/>
      <c r="C46" s="98"/>
      <c r="D46" s="53"/>
      <c r="E46" s="220"/>
      <c r="F46" s="220">
        <f>ROUND(F45/E45,3)</f>
        <v>0.54100000000000004</v>
      </c>
      <c r="G46" s="221">
        <f>ROUND(G45/E45,3)</f>
        <v>0.45900000000000002</v>
      </c>
      <c r="H46" s="222">
        <f t="shared" si="22"/>
        <v>0.28499999999999998</v>
      </c>
      <c r="I46" s="223">
        <f>ROUND(I45/E45,3)</f>
        <v>0.186</v>
      </c>
      <c r="J46" s="224">
        <f>ROUND(J45/E45,3)</f>
        <v>9.9000000000000005E-2</v>
      </c>
      <c r="K46" s="255">
        <f>ROUND(K45/E45,3)</f>
        <v>0.71499999999999997</v>
      </c>
      <c r="L46" s="223">
        <f>ROUND(L45/E45,3)</f>
        <v>0.35499999999999998</v>
      </c>
      <c r="M46" s="225">
        <f>ROUND(M45/E45,3)</f>
        <v>0.36</v>
      </c>
      <c r="N46" s="226">
        <f>ROUND(N45/E45,3)</f>
        <v>0.67400000000000004</v>
      </c>
      <c r="O46" s="223">
        <f>ROUND(O45/E45,3)</f>
        <v>0.34300000000000003</v>
      </c>
      <c r="P46" s="256">
        <f>ROUND(P45/E45,3)</f>
        <v>0.33100000000000002</v>
      </c>
      <c r="Q46" s="223">
        <f t="shared" ref="Q46" si="48">ROUND(Q45/E45,3)</f>
        <v>0.29099999999999998</v>
      </c>
      <c r="R46" s="223">
        <f>ROUND(R45/E45,3)</f>
        <v>0.22700000000000001</v>
      </c>
      <c r="S46" s="223">
        <f>ROUND(S45/E45,3)</f>
        <v>6.4000000000000001E-2</v>
      </c>
      <c r="T46" s="223">
        <f t="shared" ref="T46" si="49">ROUND(T45/E45,3)</f>
        <v>0.38400000000000001</v>
      </c>
      <c r="U46" s="223">
        <f>ROUND(U45/E45,3)</f>
        <v>0.11600000000000001</v>
      </c>
      <c r="V46" s="227">
        <f>ROUND(V45/E45,3)</f>
        <v>0.26700000000000002</v>
      </c>
      <c r="W46" s="226">
        <f t="shared" ref="W46" si="50">ROUND(W45/E45,3)</f>
        <v>6.0000000000000001E-3</v>
      </c>
      <c r="X46" s="220">
        <f>ROUND(X45/E45,3)</f>
        <v>0</v>
      </c>
      <c r="Y46" s="257">
        <f>ROUND(Y45/E45,3)</f>
        <v>6.0000000000000001E-3</v>
      </c>
      <c r="Z46" s="229">
        <f t="shared" ref="Z46" si="51">ROUND(Z45/E45,3)</f>
        <v>3.5000000000000003E-2</v>
      </c>
      <c r="AA46" s="220">
        <f>ROUND(AA45/E45,3)</f>
        <v>1.2E-2</v>
      </c>
      <c r="AB46" s="257">
        <f>ROUND(AB45/E45,3)</f>
        <v>2.3E-2</v>
      </c>
      <c r="AC46" s="230"/>
    </row>
    <row r="47" spans="2:29" ht="12.9" customHeight="1" x14ac:dyDescent="0.2">
      <c r="B47" s="72"/>
      <c r="C47" s="98"/>
      <c r="D47" s="81"/>
      <c r="E47" s="331"/>
      <c r="F47" s="259">
        <f>ROUND(F45/F45,3)</f>
        <v>1</v>
      </c>
      <c r="G47" s="260">
        <f>ROUND(G45/G45,3)</f>
        <v>1</v>
      </c>
      <c r="H47" s="261"/>
      <c r="I47" s="262">
        <f>ROUND(I45/F45,3)</f>
        <v>0.34399999999999997</v>
      </c>
      <c r="J47" s="263">
        <f>ROUND(J45/G45,3)</f>
        <v>0.215</v>
      </c>
      <c r="K47" s="264"/>
      <c r="L47" s="262">
        <f>ROUND(L45/F45,3)</f>
        <v>0.65600000000000003</v>
      </c>
      <c r="M47" s="265">
        <f>ROUND(M45/G45,3)</f>
        <v>0.78500000000000003</v>
      </c>
      <c r="N47" s="266"/>
      <c r="O47" s="262">
        <f>ROUND(O45/F45,3)</f>
        <v>0.63400000000000001</v>
      </c>
      <c r="P47" s="267">
        <f>ROUND(P45/G45,3)</f>
        <v>0.72199999999999998</v>
      </c>
      <c r="Q47" s="268"/>
      <c r="R47" s="262">
        <f>ROUND(R45/F45,3)</f>
        <v>0.41899999999999998</v>
      </c>
      <c r="S47" s="262">
        <f>ROUND(S45/G45,3)</f>
        <v>0.13900000000000001</v>
      </c>
      <c r="T47" s="268"/>
      <c r="U47" s="262">
        <f>ROUND(U45/F45,3)</f>
        <v>0.215</v>
      </c>
      <c r="V47" s="269">
        <f>ROUND(V45/G45,3)</f>
        <v>0.58199999999999996</v>
      </c>
      <c r="W47" s="266"/>
      <c r="X47" s="259">
        <f>ROUND(X45/F45,3)</f>
        <v>0</v>
      </c>
      <c r="Y47" s="270">
        <f>ROUND(Y45/G45,3)</f>
        <v>1.2999999999999999E-2</v>
      </c>
      <c r="Z47" s="332"/>
      <c r="AA47" s="259">
        <f>ROUND(AA45/F45,3)</f>
        <v>2.1999999999999999E-2</v>
      </c>
      <c r="AB47" s="270">
        <f>ROUND(AB45/G45,3)</f>
        <v>5.0999999999999997E-2</v>
      </c>
      <c r="AC47" s="230"/>
    </row>
    <row r="48" spans="2:29" ht="12.9" customHeight="1" x14ac:dyDescent="0.2">
      <c r="B48" s="72"/>
      <c r="C48" s="98" t="s">
        <v>224</v>
      </c>
      <c r="D48" s="83">
        <v>31</v>
      </c>
      <c r="E48" s="208">
        <f>F48+G48</f>
        <v>647</v>
      </c>
      <c r="F48" s="208">
        <f>I48+L48</f>
        <v>206</v>
      </c>
      <c r="G48" s="209">
        <f>J48+M48</f>
        <v>441</v>
      </c>
      <c r="H48" s="210">
        <f t="shared" si="33"/>
        <v>345</v>
      </c>
      <c r="I48" s="211">
        <v>90</v>
      </c>
      <c r="J48" s="212">
        <v>255</v>
      </c>
      <c r="K48" s="213">
        <f>L48+M48</f>
        <v>302</v>
      </c>
      <c r="L48" s="211">
        <f>O48+AA48+X48</f>
        <v>116</v>
      </c>
      <c r="M48" s="282">
        <f>P48+AB48+Y48</f>
        <v>186</v>
      </c>
      <c r="N48" s="271">
        <f>O48+P48</f>
        <v>195</v>
      </c>
      <c r="O48" s="211">
        <f>R48+U48</f>
        <v>42</v>
      </c>
      <c r="P48" s="272">
        <f>S48+V48</f>
        <v>153</v>
      </c>
      <c r="Q48" s="211">
        <f t="shared" ref="Q48" si="52">R48+S48</f>
        <v>58</v>
      </c>
      <c r="R48" s="211">
        <v>18</v>
      </c>
      <c r="S48" s="211">
        <v>40</v>
      </c>
      <c r="T48" s="211">
        <f t="shared" si="38"/>
        <v>137</v>
      </c>
      <c r="U48" s="211">
        <v>24</v>
      </c>
      <c r="V48" s="216">
        <v>113</v>
      </c>
      <c r="W48" s="271">
        <f t="shared" ref="W48" si="53">SUM(X48:Y48)</f>
        <v>10</v>
      </c>
      <c r="X48" s="208">
        <v>8</v>
      </c>
      <c r="Y48" s="273">
        <v>2</v>
      </c>
      <c r="Z48" s="335">
        <f t="shared" ref="Z48" si="54">SUM(AA48:AB48)</f>
        <v>97</v>
      </c>
      <c r="AA48" s="208">
        <v>66</v>
      </c>
      <c r="AB48" s="273">
        <v>31</v>
      </c>
      <c r="AC48" s="218"/>
    </row>
    <row r="49" spans="2:29" ht="12.9" customHeight="1" x14ac:dyDescent="0.2">
      <c r="B49" s="72"/>
      <c r="C49" s="99"/>
      <c r="D49" s="53"/>
      <c r="E49" s="220"/>
      <c r="F49" s="220">
        <f>ROUND(F48/E48,3)</f>
        <v>0.318</v>
      </c>
      <c r="G49" s="221">
        <f>ROUND(G48/E48,3)</f>
        <v>0.68200000000000005</v>
      </c>
      <c r="H49" s="222">
        <f t="shared" si="22"/>
        <v>0.53300000000000003</v>
      </c>
      <c r="I49" s="223">
        <f>ROUND(I48/E48,3)</f>
        <v>0.13900000000000001</v>
      </c>
      <c r="J49" s="224">
        <f>ROUND(J48/E48,3)</f>
        <v>0.39400000000000002</v>
      </c>
      <c r="K49" s="255">
        <f>ROUND(K48/E48,3)</f>
        <v>0.46700000000000003</v>
      </c>
      <c r="L49" s="223">
        <f>ROUND(L48/E48,3)</f>
        <v>0.17899999999999999</v>
      </c>
      <c r="M49" s="225">
        <f>ROUND(M48/E48,3)</f>
        <v>0.28699999999999998</v>
      </c>
      <c r="N49" s="226">
        <f>ROUND(N48/E48,3)</f>
        <v>0.30099999999999999</v>
      </c>
      <c r="O49" s="223">
        <f>ROUND(O48/E48,3)</f>
        <v>6.5000000000000002E-2</v>
      </c>
      <c r="P49" s="256">
        <f>ROUND(P48/E48,3)</f>
        <v>0.23599999999999999</v>
      </c>
      <c r="Q49" s="223">
        <f t="shared" ref="Q49" si="55">ROUND(Q48/E48,3)</f>
        <v>0.09</v>
      </c>
      <c r="R49" s="223">
        <f>ROUND(R48/E48,3)</f>
        <v>2.8000000000000001E-2</v>
      </c>
      <c r="S49" s="223">
        <f>ROUND(S48/E48,3)</f>
        <v>6.2E-2</v>
      </c>
      <c r="T49" s="223">
        <f>ROUND(T48/E48,3)</f>
        <v>0.21199999999999999</v>
      </c>
      <c r="U49" s="223">
        <f>ROUND(U48/E48,3)</f>
        <v>3.6999999999999998E-2</v>
      </c>
      <c r="V49" s="227">
        <f>ROUND(V48/E48,3)</f>
        <v>0.17499999999999999</v>
      </c>
      <c r="W49" s="226">
        <f t="shared" ref="W49" si="56">ROUND(W48/E48,3)</f>
        <v>1.4999999999999999E-2</v>
      </c>
      <c r="X49" s="220">
        <f>ROUND(X48/E48,3)</f>
        <v>1.2E-2</v>
      </c>
      <c r="Y49" s="257">
        <f>ROUND(Y48/E48,3)</f>
        <v>3.0000000000000001E-3</v>
      </c>
      <c r="Z49" s="229">
        <f t="shared" ref="Z49" si="57">ROUND(Z48/E48,3)</f>
        <v>0.15</v>
      </c>
      <c r="AA49" s="220">
        <f>ROUND(AA48/E48,3)</f>
        <v>0.10199999999999999</v>
      </c>
      <c r="AB49" s="257">
        <f>ROUND(AB48/E48,3)</f>
        <v>4.8000000000000001E-2</v>
      </c>
      <c r="AC49" s="230"/>
    </row>
    <row r="50" spans="2:29" ht="12.9" customHeight="1" x14ac:dyDescent="0.2">
      <c r="B50" s="72"/>
      <c r="C50" s="99"/>
      <c r="D50" s="81"/>
      <c r="E50" s="331"/>
      <c r="F50" s="259">
        <f>ROUND(F48/F48,3)</f>
        <v>1</v>
      </c>
      <c r="G50" s="260">
        <f>ROUND(G48/G48,3)</f>
        <v>1</v>
      </c>
      <c r="H50" s="261"/>
      <c r="I50" s="262">
        <f>ROUND(I48/F48,3)</f>
        <v>0.437</v>
      </c>
      <c r="J50" s="263">
        <f>ROUND(J48/G48,3)</f>
        <v>0.57799999999999996</v>
      </c>
      <c r="K50" s="264"/>
      <c r="L50" s="262">
        <f>ROUND(L48/F48,3)</f>
        <v>0.56299999999999994</v>
      </c>
      <c r="M50" s="265">
        <f>ROUND(M48/G48,3)</f>
        <v>0.42199999999999999</v>
      </c>
      <c r="N50" s="266"/>
      <c r="O50" s="262">
        <f>ROUND(O48/F48,3)</f>
        <v>0.20399999999999999</v>
      </c>
      <c r="P50" s="267">
        <f>ROUND(P48/G48,3)</f>
        <v>0.34699999999999998</v>
      </c>
      <c r="Q50" s="268"/>
      <c r="R50" s="262">
        <f>ROUND(R48/F48,3)</f>
        <v>8.6999999999999994E-2</v>
      </c>
      <c r="S50" s="262">
        <f>ROUND(S48/G48,3)</f>
        <v>9.0999999999999998E-2</v>
      </c>
      <c r="T50" s="268"/>
      <c r="U50" s="262">
        <f>ROUND(U48/F48,3)</f>
        <v>0.11700000000000001</v>
      </c>
      <c r="V50" s="269">
        <f>ROUND(V48/G48,3)</f>
        <v>0.25600000000000001</v>
      </c>
      <c r="W50" s="266"/>
      <c r="X50" s="259">
        <f>ROUND(X48/F48,3)</f>
        <v>3.9E-2</v>
      </c>
      <c r="Y50" s="270">
        <f>ROUND(Y48/G48,3)</f>
        <v>5.0000000000000001E-3</v>
      </c>
      <c r="Z50" s="332"/>
      <c r="AA50" s="259">
        <f>ROUND(AA48/F48,3)</f>
        <v>0.32</v>
      </c>
      <c r="AB50" s="270">
        <f>ROUND(AB48/G48,3)</f>
        <v>7.0000000000000007E-2</v>
      </c>
      <c r="AC50" s="230"/>
    </row>
    <row r="51" spans="2:29" ht="12.9" customHeight="1" x14ac:dyDescent="0.2">
      <c r="B51" s="72"/>
      <c r="C51" s="98" t="s">
        <v>225</v>
      </c>
      <c r="D51" s="83">
        <v>26</v>
      </c>
      <c r="E51" s="283">
        <f>F51+G51</f>
        <v>1515</v>
      </c>
      <c r="F51" s="208">
        <f>I51+L51</f>
        <v>946</v>
      </c>
      <c r="G51" s="209">
        <f>J51+M51</f>
        <v>569</v>
      </c>
      <c r="H51" s="210">
        <f t="shared" si="33"/>
        <v>502</v>
      </c>
      <c r="I51" s="281">
        <v>379</v>
      </c>
      <c r="J51" s="285">
        <v>123</v>
      </c>
      <c r="K51" s="286">
        <f>L51+M51</f>
        <v>1013</v>
      </c>
      <c r="L51" s="211">
        <f>O51+AA51+X51</f>
        <v>567</v>
      </c>
      <c r="M51" s="282">
        <f>P51+AB51+Y51</f>
        <v>446</v>
      </c>
      <c r="N51" s="287">
        <f>O51+P51</f>
        <v>419</v>
      </c>
      <c r="O51" s="281">
        <f>R51+U51</f>
        <v>178</v>
      </c>
      <c r="P51" s="288">
        <f>S51+V51</f>
        <v>241</v>
      </c>
      <c r="Q51" s="211">
        <f t="shared" ref="Q51" si="58">R51+S51</f>
        <v>142</v>
      </c>
      <c r="R51" s="281">
        <v>93</v>
      </c>
      <c r="S51" s="281">
        <v>49</v>
      </c>
      <c r="T51" s="211">
        <f t="shared" si="38"/>
        <v>277</v>
      </c>
      <c r="U51" s="281">
        <v>85</v>
      </c>
      <c r="V51" s="289">
        <v>192</v>
      </c>
      <c r="W51" s="271">
        <f t="shared" ref="W51" si="59">SUM(X51:Y51)</f>
        <v>72</v>
      </c>
      <c r="X51" s="283">
        <v>53</v>
      </c>
      <c r="Y51" s="290">
        <v>19</v>
      </c>
      <c r="Z51" s="335">
        <f t="shared" ref="Z51" si="60">SUM(AA51:AB51)</f>
        <v>522</v>
      </c>
      <c r="AA51" s="283">
        <v>336</v>
      </c>
      <c r="AB51" s="290">
        <v>186</v>
      </c>
      <c r="AC51" s="218"/>
    </row>
    <row r="52" spans="2:29" ht="12.9" customHeight="1" x14ac:dyDescent="0.2">
      <c r="B52" s="72"/>
      <c r="C52" s="99"/>
      <c r="D52" s="53"/>
      <c r="E52" s="220"/>
      <c r="F52" s="220">
        <f>ROUND(F51/E51,3)</f>
        <v>0.624</v>
      </c>
      <c r="G52" s="221">
        <f>ROUND(G51/E51,3)</f>
        <v>0.376</v>
      </c>
      <c r="H52" s="222">
        <f t="shared" si="22"/>
        <v>0.33100000000000002</v>
      </c>
      <c r="I52" s="223">
        <f>ROUND(I51/E51,3)</f>
        <v>0.25</v>
      </c>
      <c r="J52" s="224">
        <f>ROUND(J51/E51,3)</f>
        <v>8.1000000000000003E-2</v>
      </c>
      <c r="K52" s="255">
        <f>ROUND(K51/E51,3)</f>
        <v>0.66900000000000004</v>
      </c>
      <c r="L52" s="223">
        <f>ROUND(L51/E51,3)</f>
        <v>0.374</v>
      </c>
      <c r="M52" s="225">
        <f>ROUND(M51/E51,3)</f>
        <v>0.29399999999999998</v>
      </c>
      <c r="N52" s="226">
        <f>ROUND(N51/E51,3)</f>
        <v>0.27700000000000002</v>
      </c>
      <c r="O52" s="223">
        <f>ROUND(O51/E51,3)</f>
        <v>0.11700000000000001</v>
      </c>
      <c r="P52" s="256">
        <f>ROUND(P51/E51,3)</f>
        <v>0.159</v>
      </c>
      <c r="Q52" s="223">
        <f>ROUND(Q51/E51,3)</f>
        <v>9.4E-2</v>
      </c>
      <c r="R52" s="223">
        <f>ROUND(R51/E51,3)</f>
        <v>6.0999999999999999E-2</v>
      </c>
      <c r="S52" s="223">
        <f>ROUND(S51/E51,3)</f>
        <v>3.2000000000000001E-2</v>
      </c>
      <c r="T52" s="223">
        <f t="shared" ref="T52" si="61">ROUND(T51/E51,3)</f>
        <v>0.183</v>
      </c>
      <c r="U52" s="223">
        <f>ROUND(U51/E51,3)</f>
        <v>5.6000000000000001E-2</v>
      </c>
      <c r="V52" s="227">
        <f>ROUND(V51/E51,3)</f>
        <v>0.127</v>
      </c>
      <c r="W52" s="226">
        <f t="shared" ref="W52" si="62">ROUND(W51/E51,3)</f>
        <v>4.8000000000000001E-2</v>
      </c>
      <c r="X52" s="220">
        <f>ROUND(X51/E51,3)</f>
        <v>3.5000000000000003E-2</v>
      </c>
      <c r="Y52" s="257">
        <f>ROUND(Y51/E51,3)</f>
        <v>1.2999999999999999E-2</v>
      </c>
      <c r="Z52" s="229">
        <f t="shared" ref="Z52" si="63">ROUND(Z51/E51,3)</f>
        <v>0.34499999999999997</v>
      </c>
      <c r="AA52" s="220">
        <f>ROUND(AA51/E51,3)</f>
        <v>0.222</v>
      </c>
      <c r="AB52" s="257">
        <f>ROUND(AB51/E51,3)</f>
        <v>0.123</v>
      </c>
      <c r="AC52" s="230"/>
    </row>
    <row r="53" spans="2:29" ht="12.9" customHeight="1" thickBot="1" x14ac:dyDescent="0.25">
      <c r="B53" s="72"/>
      <c r="C53" s="100"/>
      <c r="D53" s="90"/>
      <c r="E53" s="333"/>
      <c r="F53" s="292">
        <f>ROUND(F51/F51,3)</f>
        <v>1</v>
      </c>
      <c r="G53" s="293">
        <f>ROUND(G51/G51,3)</f>
        <v>1</v>
      </c>
      <c r="H53" s="294"/>
      <c r="I53" s="280">
        <f>ROUND(I51/F51,3)</f>
        <v>0.40100000000000002</v>
      </c>
      <c r="J53" s="295">
        <f>ROUND(J51/G51,3)</f>
        <v>0.216</v>
      </c>
      <c r="K53" s="296"/>
      <c r="L53" s="280">
        <f>ROUND(L51/F51,3)</f>
        <v>0.59899999999999998</v>
      </c>
      <c r="M53" s="297">
        <f>ROUND(M51/G51,3)</f>
        <v>0.78400000000000003</v>
      </c>
      <c r="N53" s="298"/>
      <c r="O53" s="280">
        <f>ROUND(O51/F51,3)</f>
        <v>0.188</v>
      </c>
      <c r="P53" s="299">
        <f>ROUND(P51/G51,3)</f>
        <v>0.42399999999999999</v>
      </c>
      <c r="Q53" s="300"/>
      <c r="R53" s="280">
        <f>ROUND(R51/F51,3)</f>
        <v>9.8000000000000004E-2</v>
      </c>
      <c r="S53" s="280">
        <f>ROUND(S51/G51,3)</f>
        <v>8.5999999999999993E-2</v>
      </c>
      <c r="T53" s="300"/>
      <c r="U53" s="280">
        <f>ROUND(U51/F51,3)</f>
        <v>0.09</v>
      </c>
      <c r="V53" s="301">
        <f>ROUND(V51/G51,3)</f>
        <v>0.33700000000000002</v>
      </c>
      <c r="W53" s="298"/>
      <c r="X53" s="292">
        <f>ROUND(X51/F51,3)</f>
        <v>5.6000000000000001E-2</v>
      </c>
      <c r="Y53" s="302">
        <f>ROUND(Y51/G51,3)</f>
        <v>3.3000000000000002E-2</v>
      </c>
      <c r="Z53" s="298"/>
      <c r="AA53" s="292">
        <f>ROUND(AA51/F51,3)</f>
        <v>0.35499999999999998</v>
      </c>
      <c r="AB53" s="302">
        <f>ROUND(AB51/G51,3)</f>
        <v>0.32700000000000001</v>
      </c>
      <c r="AC53" s="230"/>
    </row>
    <row r="54" spans="2:29" ht="12.9" customHeight="1" thickTop="1" x14ac:dyDescent="0.2">
      <c r="B54" s="72"/>
      <c r="C54" s="101" t="s">
        <v>226</v>
      </c>
      <c r="D54" s="85">
        <f>D39+D42+D45+D48</f>
        <v>288</v>
      </c>
      <c r="E54" s="208">
        <f>E39+E42+E45+E48</f>
        <v>1359</v>
      </c>
      <c r="F54" s="208">
        <f t="shared" ref="F54:AB54" si="64">F39+F42+F45+F48</f>
        <v>606</v>
      </c>
      <c r="G54" s="209">
        <f t="shared" si="64"/>
        <v>753</v>
      </c>
      <c r="H54" s="303">
        <f t="shared" si="64"/>
        <v>721</v>
      </c>
      <c r="I54" s="211">
        <f>I39+I42+I45+I48</f>
        <v>337</v>
      </c>
      <c r="J54" s="212">
        <f t="shared" si="64"/>
        <v>384</v>
      </c>
      <c r="K54" s="213">
        <f t="shared" si="64"/>
        <v>638</v>
      </c>
      <c r="L54" s="211">
        <f>L39+L42+L45+L48</f>
        <v>269</v>
      </c>
      <c r="M54" s="214">
        <f t="shared" si="64"/>
        <v>369</v>
      </c>
      <c r="N54" s="271">
        <f t="shared" si="64"/>
        <v>462</v>
      </c>
      <c r="O54" s="211">
        <f t="shared" si="64"/>
        <v>156</v>
      </c>
      <c r="P54" s="272">
        <f t="shared" si="64"/>
        <v>306</v>
      </c>
      <c r="Q54" s="211">
        <f t="shared" si="64"/>
        <v>155</v>
      </c>
      <c r="R54" s="211">
        <f t="shared" si="64"/>
        <v>85</v>
      </c>
      <c r="S54" s="211">
        <f>S39+S42+S45+S48</f>
        <v>70</v>
      </c>
      <c r="T54" s="281">
        <f t="shared" si="64"/>
        <v>307</v>
      </c>
      <c r="U54" s="211">
        <f t="shared" si="64"/>
        <v>71</v>
      </c>
      <c r="V54" s="216">
        <f t="shared" si="64"/>
        <v>236</v>
      </c>
      <c r="W54" s="287">
        <f t="shared" si="64"/>
        <v>13</v>
      </c>
      <c r="X54" s="208">
        <f t="shared" si="64"/>
        <v>8</v>
      </c>
      <c r="Y54" s="273">
        <f t="shared" si="64"/>
        <v>5</v>
      </c>
      <c r="Z54" s="336">
        <f t="shared" si="64"/>
        <v>163</v>
      </c>
      <c r="AA54" s="208">
        <f t="shared" si="64"/>
        <v>105</v>
      </c>
      <c r="AB54" s="273">
        <f t="shared" si="64"/>
        <v>58</v>
      </c>
      <c r="AC54" s="230"/>
    </row>
    <row r="55" spans="2:29" ht="12.9" customHeight="1" x14ac:dyDescent="0.2">
      <c r="B55" s="72"/>
      <c r="C55" s="102" t="s">
        <v>227</v>
      </c>
      <c r="D55" s="53"/>
      <c r="E55" s="220"/>
      <c r="F55" s="220">
        <f>ROUND(F54/E54,3)</f>
        <v>0.44600000000000001</v>
      </c>
      <c r="G55" s="221">
        <f>ROUND(G54/E54,3)</f>
        <v>0.55400000000000005</v>
      </c>
      <c r="H55" s="222">
        <f>ROUND(H54/E54,3)</f>
        <v>0.53100000000000003</v>
      </c>
      <c r="I55" s="223">
        <f>ROUND(I54/E54,3)</f>
        <v>0.248</v>
      </c>
      <c r="J55" s="224">
        <f>ROUND(J54/E54,3)</f>
        <v>0.28299999999999997</v>
      </c>
      <c r="K55" s="255">
        <f>ROUND(K54/E54,3)</f>
        <v>0.46899999999999997</v>
      </c>
      <c r="L55" s="223">
        <f>ROUND(L54/E54,3)</f>
        <v>0.19800000000000001</v>
      </c>
      <c r="M55" s="225">
        <f>ROUND(M54/E54,3)</f>
        <v>0.27200000000000002</v>
      </c>
      <c r="N55" s="226">
        <f>ROUND(N54/E54,3)</f>
        <v>0.34</v>
      </c>
      <c r="O55" s="223">
        <f>ROUND(O54/E54,3)</f>
        <v>0.115</v>
      </c>
      <c r="P55" s="256">
        <f>ROUND(P54/E54,3)</f>
        <v>0.22500000000000001</v>
      </c>
      <c r="Q55" s="223">
        <f>ROUND(Q54/E54,3)</f>
        <v>0.114</v>
      </c>
      <c r="R55" s="223">
        <f>ROUND(R54/E54,3)</f>
        <v>6.3E-2</v>
      </c>
      <c r="S55" s="223">
        <f>ROUND(S54/E54,3)</f>
        <v>5.1999999999999998E-2</v>
      </c>
      <c r="T55" s="223">
        <f>ROUND(T54/E54,3)</f>
        <v>0.22600000000000001</v>
      </c>
      <c r="U55" s="223">
        <f>ROUND(U54/E54,3)</f>
        <v>5.1999999999999998E-2</v>
      </c>
      <c r="V55" s="227">
        <f>ROUND(V54/E54,3)</f>
        <v>0.17399999999999999</v>
      </c>
      <c r="W55" s="226">
        <f>ROUND(W54/E54,3)</f>
        <v>0.01</v>
      </c>
      <c r="X55" s="220">
        <f>ROUND(X54/E54,3)</f>
        <v>6.0000000000000001E-3</v>
      </c>
      <c r="Y55" s="257">
        <f>ROUND(Y54/E54,3)</f>
        <v>4.0000000000000001E-3</v>
      </c>
      <c r="Z55" s="229">
        <f>ROUND(Z54/E54,3)</f>
        <v>0.12</v>
      </c>
      <c r="AA55" s="220">
        <f>ROUND(AA54/E54,3)</f>
        <v>7.6999999999999999E-2</v>
      </c>
      <c r="AB55" s="257">
        <f>ROUND(AB54/E54,3)</f>
        <v>4.2999999999999997E-2</v>
      </c>
      <c r="AC55" s="230"/>
    </row>
    <row r="56" spans="2:29" ht="12.9" customHeight="1" x14ac:dyDescent="0.2">
      <c r="B56" s="72"/>
      <c r="C56" s="103"/>
      <c r="D56" s="81"/>
      <c r="E56" s="331"/>
      <c r="F56" s="259">
        <f>ROUND(F54/F54,3)</f>
        <v>1</v>
      </c>
      <c r="G56" s="260">
        <f>ROUND(G54/G54,3)</f>
        <v>1</v>
      </c>
      <c r="H56" s="261"/>
      <c r="I56" s="262">
        <f>ROUND(I54/F54,3)</f>
        <v>0.55600000000000005</v>
      </c>
      <c r="J56" s="263">
        <f>ROUND(J54/G54,3)</f>
        <v>0.51</v>
      </c>
      <c r="K56" s="264"/>
      <c r="L56" s="262">
        <f>ROUND(L54/F54,3)</f>
        <v>0.44400000000000001</v>
      </c>
      <c r="M56" s="265">
        <f>ROUND(M54/G54,3)</f>
        <v>0.49</v>
      </c>
      <c r="N56" s="266"/>
      <c r="O56" s="262">
        <f>ROUND(O54/F54,3)</f>
        <v>0.25700000000000001</v>
      </c>
      <c r="P56" s="267">
        <f>ROUND(P54/G54,3)</f>
        <v>0.40600000000000003</v>
      </c>
      <c r="Q56" s="268"/>
      <c r="R56" s="262">
        <f>ROUND(R54/F54,3)</f>
        <v>0.14000000000000001</v>
      </c>
      <c r="S56" s="262">
        <f>ROUND(S54/G54,3)</f>
        <v>9.2999999999999999E-2</v>
      </c>
      <c r="T56" s="268"/>
      <c r="U56" s="262">
        <f>ROUND(U54/F54,3)</f>
        <v>0.11700000000000001</v>
      </c>
      <c r="V56" s="269">
        <f>ROUND(V54/G54,3)</f>
        <v>0.313</v>
      </c>
      <c r="W56" s="266"/>
      <c r="X56" s="259">
        <f>ROUND(X54/F54,3)</f>
        <v>1.2999999999999999E-2</v>
      </c>
      <c r="Y56" s="270">
        <f>ROUND(Y54/G54,3)</f>
        <v>7.0000000000000001E-3</v>
      </c>
      <c r="Z56" s="332"/>
      <c r="AA56" s="259">
        <f>ROUND(AA54/F54,3)</f>
        <v>0.17299999999999999</v>
      </c>
      <c r="AB56" s="270">
        <f>ROUND(AB54/G54,3)</f>
        <v>7.6999999999999999E-2</v>
      </c>
      <c r="AC56" s="230"/>
    </row>
    <row r="57" spans="2:29" ht="12.9" customHeight="1" x14ac:dyDescent="0.2">
      <c r="B57" s="72"/>
      <c r="C57" s="104" t="s">
        <v>226</v>
      </c>
      <c r="D57" s="85">
        <f>D42+D45+D48+D51</f>
        <v>136</v>
      </c>
      <c r="E57" s="208">
        <f t="shared" ref="E57:AB57" si="65">E42+E45+E48+E51</f>
        <v>2562</v>
      </c>
      <c r="F57" s="208">
        <f t="shared" si="65"/>
        <v>1372</v>
      </c>
      <c r="G57" s="209">
        <f t="shared" si="65"/>
        <v>1190</v>
      </c>
      <c r="H57" s="303">
        <f t="shared" si="65"/>
        <v>1043</v>
      </c>
      <c r="I57" s="281">
        <f>I42+I45+I48+I51</f>
        <v>588</v>
      </c>
      <c r="J57" s="285">
        <f t="shared" si="65"/>
        <v>455</v>
      </c>
      <c r="K57" s="286">
        <f t="shared" si="65"/>
        <v>1519</v>
      </c>
      <c r="L57" s="281">
        <f t="shared" si="65"/>
        <v>784</v>
      </c>
      <c r="M57" s="282">
        <f t="shared" si="65"/>
        <v>735</v>
      </c>
      <c r="N57" s="287">
        <f t="shared" si="65"/>
        <v>788</v>
      </c>
      <c r="O57" s="281">
        <f t="shared" si="65"/>
        <v>303</v>
      </c>
      <c r="P57" s="288">
        <f t="shared" si="65"/>
        <v>485</v>
      </c>
      <c r="Q57" s="281">
        <f t="shared" si="65"/>
        <v>265</v>
      </c>
      <c r="R57" s="281">
        <f t="shared" si="65"/>
        <v>158</v>
      </c>
      <c r="S57" s="281">
        <f t="shared" si="65"/>
        <v>107</v>
      </c>
      <c r="T57" s="281">
        <f t="shared" si="65"/>
        <v>523</v>
      </c>
      <c r="U57" s="281">
        <f t="shared" si="65"/>
        <v>145</v>
      </c>
      <c r="V57" s="289">
        <f t="shared" si="65"/>
        <v>378</v>
      </c>
      <c r="W57" s="287">
        <f t="shared" si="65"/>
        <v>83</v>
      </c>
      <c r="X57" s="283">
        <f t="shared" si="65"/>
        <v>61</v>
      </c>
      <c r="Y57" s="290">
        <f t="shared" si="65"/>
        <v>22</v>
      </c>
      <c r="Z57" s="336">
        <f t="shared" si="65"/>
        <v>648</v>
      </c>
      <c r="AA57" s="283">
        <f t="shared" si="65"/>
        <v>420</v>
      </c>
      <c r="AB57" s="290">
        <f t="shared" si="65"/>
        <v>228</v>
      </c>
      <c r="AC57" s="230"/>
    </row>
    <row r="58" spans="2:29" ht="12.9" customHeight="1" x14ac:dyDescent="0.2">
      <c r="B58" s="72"/>
      <c r="C58" s="102" t="s">
        <v>228</v>
      </c>
      <c r="D58" s="53"/>
      <c r="E58" s="220"/>
      <c r="F58" s="220">
        <f>ROUND(F57/E57,3)</f>
        <v>0.53600000000000003</v>
      </c>
      <c r="G58" s="221">
        <f>ROUND(G57/E57,3)</f>
        <v>0.46400000000000002</v>
      </c>
      <c r="H58" s="222">
        <f>ROUND(H57/E57,3)</f>
        <v>0.40699999999999997</v>
      </c>
      <c r="I58" s="223">
        <f>ROUND(I57/E57,3)</f>
        <v>0.23</v>
      </c>
      <c r="J58" s="224">
        <f>ROUND(J57/E57,3)</f>
        <v>0.17799999999999999</v>
      </c>
      <c r="K58" s="255">
        <f>ROUND(K57/E57,3)</f>
        <v>0.59299999999999997</v>
      </c>
      <c r="L58" s="223">
        <f>ROUND(L57/E57,3)</f>
        <v>0.30599999999999999</v>
      </c>
      <c r="M58" s="225">
        <f>ROUND(M57/E57,3)</f>
        <v>0.28699999999999998</v>
      </c>
      <c r="N58" s="226">
        <f>ROUND(N57/E57,3)</f>
        <v>0.308</v>
      </c>
      <c r="O58" s="223">
        <f>ROUND(O57/E57,3)</f>
        <v>0.11799999999999999</v>
      </c>
      <c r="P58" s="256">
        <f>ROUND(P57/E57,3)</f>
        <v>0.189</v>
      </c>
      <c r="Q58" s="223">
        <f>ROUND(Q57/E57,3)</f>
        <v>0.10299999999999999</v>
      </c>
      <c r="R58" s="223">
        <f>ROUND(R57/E57,3)</f>
        <v>6.2E-2</v>
      </c>
      <c r="S58" s="223">
        <f>ROUND(S57/E57,3)</f>
        <v>4.2000000000000003E-2</v>
      </c>
      <c r="T58" s="223">
        <f>ROUND(T57/E57,3)</f>
        <v>0.20399999999999999</v>
      </c>
      <c r="U58" s="223">
        <f>ROUND(U57/E57,3)</f>
        <v>5.7000000000000002E-2</v>
      </c>
      <c r="V58" s="227">
        <f>ROUND(V57/E57,3)</f>
        <v>0.14799999999999999</v>
      </c>
      <c r="W58" s="226">
        <f>ROUND(W57/E57,3)</f>
        <v>3.2000000000000001E-2</v>
      </c>
      <c r="X58" s="220">
        <f>ROUND(X57/E57,3)</f>
        <v>2.4E-2</v>
      </c>
      <c r="Y58" s="257">
        <f>ROUND(Y57/E57,3)</f>
        <v>8.9999999999999993E-3</v>
      </c>
      <c r="Z58" s="229">
        <f>ROUND(Z57/E57,3)</f>
        <v>0.253</v>
      </c>
      <c r="AA58" s="220">
        <f>ROUND(AA57/E57,3)</f>
        <v>0.16400000000000001</v>
      </c>
      <c r="AB58" s="257">
        <f>ROUND(AB57/E57,3)</f>
        <v>8.8999999999999996E-2</v>
      </c>
      <c r="AC58" s="230"/>
    </row>
    <row r="59" spans="2:29" ht="12.9" customHeight="1" thickBot="1" x14ac:dyDescent="0.25">
      <c r="B59" s="105"/>
      <c r="C59" s="103"/>
      <c r="D59" s="106"/>
      <c r="E59" s="337"/>
      <c r="F59" s="305">
        <f>ROUND(F57/F57,3)</f>
        <v>1</v>
      </c>
      <c r="G59" s="306">
        <f>ROUND(G57/G57,3)</f>
        <v>1</v>
      </c>
      <c r="H59" s="307"/>
      <c r="I59" s="308">
        <f>ROUND(I57/F57,3)</f>
        <v>0.42899999999999999</v>
      </c>
      <c r="J59" s="309">
        <f>ROUND(J57/G57,3)</f>
        <v>0.38200000000000001</v>
      </c>
      <c r="K59" s="310"/>
      <c r="L59" s="308">
        <f>ROUND(L57/F57,3)</f>
        <v>0.57099999999999995</v>
      </c>
      <c r="M59" s="311">
        <f>ROUND(M57/G57,3)</f>
        <v>0.61799999999999999</v>
      </c>
      <c r="N59" s="312"/>
      <c r="O59" s="308">
        <f>ROUND(O57/F57,3)</f>
        <v>0.221</v>
      </c>
      <c r="P59" s="313">
        <f>ROUND(P57/G57,3)</f>
        <v>0.40799999999999997</v>
      </c>
      <c r="Q59" s="314"/>
      <c r="R59" s="308">
        <f>ROUND(R57/F57,3)</f>
        <v>0.115</v>
      </c>
      <c r="S59" s="308">
        <f>ROUND(S57/G57,3)</f>
        <v>0.09</v>
      </c>
      <c r="T59" s="314"/>
      <c r="U59" s="308">
        <f>ROUND(U57/F57,3)</f>
        <v>0.106</v>
      </c>
      <c r="V59" s="315">
        <f>ROUND(V57/G57,3)</f>
        <v>0.318</v>
      </c>
      <c r="W59" s="312"/>
      <c r="X59" s="305">
        <f>ROUND(X57/F57,3)</f>
        <v>4.3999999999999997E-2</v>
      </c>
      <c r="Y59" s="316">
        <f>ROUND(Y57/G57,3)</f>
        <v>1.7999999999999999E-2</v>
      </c>
      <c r="Z59" s="338"/>
      <c r="AA59" s="305">
        <f>ROUND(AA57/F57,3)</f>
        <v>0.30599999999999999</v>
      </c>
      <c r="AB59" s="316">
        <f>ROUND(AB57/G57,3)</f>
        <v>0.192</v>
      </c>
      <c r="AC59" s="230"/>
    </row>
    <row r="60" spans="2:29" ht="15" customHeight="1" x14ac:dyDescent="0.2">
      <c r="E60" s="317"/>
      <c r="F60" s="317"/>
      <c r="G60" s="317"/>
      <c r="H60" s="318"/>
      <c r="I60" s="318"/>
      <c r="J60" s="318"/>
      <c r="K60" s="318"/>
      <c r="L60" s="318"/>
      <c r="M60" s="318"/>
      <c r="N60" s="318"/>
      <c r="O60" s="318"/>
      <c r="P60" s="318"/>
      <c r="Q60" s="318"/>
      <c r="R60" s="318"/>
      <c r="S60" s="318"/>
      <c r="T60" s="318"/>
      <c r="U60" s="318"/>
      <c r="V60" s="318"/>
      <c r="W60" s="318"/>
      <c r="X60" s="317"/>
      <c r="Y60" s="317"/>
      <c r="Z60" s="318"/>
      <c r="AA60" s="317"/>
      <c r="AB60" s="317"/>
      <c r="AC60" s="317"/>
    </row>
    <row r="61" spans="2:29" x14ac:dyDescent="0.2">
      <c r="B61" s="12" t="s">
        <v>264</v>
      </c>
      <c r="D61" s="112">
        <f>D36+D39+D42+D45+D48+D51</f>
        <v>401</v>
      </c>
      <c r="E61" s="112">
        <f>E36+E39+E42+E45+E48+E51</f>
        <v>2948</v>
      </c>
      <c r="F61" s="112">
        <f t="shared" ref="F61:AB61" si="66">F36+F39+F42+F45+F48+F51</f>
        <v>1588</v>
      </c>
      <c r="G61" s="112">
        <f t="shared" si="66"/>
        <v>1360</v>
      </c>
      <c r="H61" s="112">
        <f>H36+H39+H42+H45+H48+H51</f>
        <v>1276</v>
      </c>
      <c r="I61" s="112">
        <f>I36+I39+I42+I45+I48+I51</f>
        <v>750</v>
      </c>
      <c r="J61" s="112">
        <f t="shared" si="66"/>
        <v>526</v>
      </c>
      <c r="K61" s="112">
        <f>K36+K39+K42+K45+K48+K51</f>
        <v>1672</v>
      </c>
      <c r="L61" s="112">
        <f>L36+L39+L42+L45+L48+L51</f>
        <v>838</v>
      </c>
      <c r="M61" s="112">
        <f t="shared" si="66"/>
        <v>834</v>
      </c>
      <c r="N61" s="112">
        <f t="shared" si="66"/>
        <v>900</v>
      </c>
      <c r="O61" s="112">
        <f t="shared" si="66"/>
        <v>336</v>
      </c>
      <c r="P61" s="112">
        <f t="shared" si="66"/>
        <v>564</v>
      </c>
      <c r="Q61" s="112">
        <f t="shared" si="66"/>
        <v>300</v>
      </c>
      <c r="R61" s="112">
        <f t="shared" si="66"/>
        <v>178</v>
      </c>
      <c r="S61" s="112">
        <f>S36+S39+S42+S45+S48+S51</f>
        <v>122</v>
      </c>
      <c r="T61" s="112">
        <f>T36+T39+T42+T45+T48+T51</f>
        <v>600</v>
      </c>
      <c r="U61" s="112">
        <f t="shared" si="66"/>
        <v>158</v>
      </c>
      <c r="V61" s="112">
        <f t="shared" si="66"/>
        <v>442</v>
      </c>
      <c r="W61" s="112">
        <f>W36+W39+W42+W45+W48+W51</f>
        <v>85</v>
      </c>
      <c r="X61" s="112">
        <f t="shared" si="66"/>
        <v>61</v>
      </c>
      <c r="Y61" s="112">
        <f t="shared" si="66"/>
        <v>24</v>
      </c>
      <c r="Z61" s="112">
        <f t="shared" si="66"/>
        <v>687</v>
      </c>
      <c r="AA61" s="112">
        <f t="shared" si="66"/>
        <v>441</v>
      </c>
      <c r="AB61" s="12">
        <f t="shared" si="66"/>
        <v>246</v>
      </c>
    </row>
    <row r="62" spans="2:29" s="65" customFormat="1" x14ac:dyDescent="0.2">
      <c r="B62" s="65" t="s">
        <v>265</v>
      </c>
      <c r="E62" s="113"/>
      <c r="F62" s="113">
        <f>F61/E61</f>
        <v>0.53867028493894165</v>
      </c>
      <c r="G62" s="113">
        <f>G61/E61</f>
        <v>0.46132971506105835</v>
      </c>
      <c r="H62" s="113">
        <f>H61/E61</f>
        <v>0.43283582089552236</v>
      </c>
      <c r="I62" s="114">
        <f>I61/E61</f>
        <v>0.25440976933514248</v>
      </c>
      <c r="J62" s="114">
        <f>J61/E61</f>
        <v>0.17842605156037991</v>
      </c>
      <c r="K62" s="114">
        <f>K61/E61</f>
        <v>0.56716417910447758</v>
      </c>
      <c r="L62" s="113">
        <f>L61/E61</f>
        <v>0.28426051560379917</v>
      </c>
      <c r="M62" s="113">
        <f>M61/E61</f>
        <v>0.28290366350067842</v>
      </c>
      <c r="N62" s="113">
        <f>N61/E61</f>
        <v>0.30529172320217096</v>
      </c>
      <c r="O62" s="113">
        <f>O61/E61</f>
        <v>0.11397557666214382</v>
      </c>
      <c r="P62" s="113">
        <f>P61/E61</f>
        <v>0.19131614654002713</v>
      </c>
      <c r="Q62" s="114">
        <f>Q61/E61</f>
        <v>0.10176390773405698</v>
      </c>
      <c r="R62" s="114">
        <f>R61/E61</f>
        <v>6.0379918588873815E-2</v>
      </c>
      <c r="S62" s="113">
        <f>S61/E61</f>
        <v>4.1383989145183174E-2</v>
      </c>
      <c r="T62" s="113">
        <f>T61/E61</f>
        <v>0.20352781546811397</v>
      </c>
      <c r="U62" s="113">
        <f>U61/E61</f>
        <v>5.3595658073270012E-2</v>
      </c>
      <c r="V62" s="113">
        <f>V61/E61</f>
        <v>0.14993215739484397</v>
      </c>
      <c r="W62" s="113">
        <f>W61/E61</f>
        <v>2.8833107191316147E-2</v>
      </c>
      <c r="X62" s="113">
        <f>X61/E61</f>
        <v>2.0691994572591587E-2</v>
      </c>
      <c r="Y62" s="114">
        <f>Y61/E61</f>
        <v>8.1411126187245584E-3</v>
      </c>
      <c r="Z62" s="114">
        <f>Z61/E61</f>
        <v>0.2330393487109905</v>
      </c>
      <c r="AA62" s="113">
        <f>AA61/E61</f>
        <v>0.14959294436906379</v>
      </c>
      <c r="AB62" s="65">
        <f>AB61/E61</f>
        <v>8.3446404341926725E-2</v>
      </c>
    </row>
    <row r="63" spans="2:29" s="65" customFormat="1" x14ac:dyDescent="0.2">
      <c r="B63" s="65" t="s">
        <v>266</v>
      </c>
      <c r="D63" s="319"/>
      <c r="F63" s="65">
        <f>ROUND(F61/F61,3)</f>
        <v>1</v>
      </c>
      <c r="G63" s="65">
        <f>ROUND(G61/G61,3)</f>
        <v>1</v>
      </c>
      <c r="I63" s="319">
        <f>ROUND(I61/F61,3)</f>
        <v>0.47199999999999998</v>
      </c>
      <c r="J63" s="319">
        <f>ROUND(J61/G61,3)</f>
        <v>0.38700000000000001</v>
      </c>
      <c r="K63" s="319"/>
      <c r="L63" s="319">
        <f>ROUND(L61/F61,3)</f>
        <v>0.52800000000000002</v>
      </c>
      <c r="M63" s="113">
        <f>ROUND(M61/G61,3)</f>
        <v>0.61299999999999999</v>
      </c>
      <c r="N63" s="113"/>
      <c r="O63" s="113">
        <f>ROUND(O61/F61,3)</f>
        <v>0.21199999999999999</v>
      </c>
      <c r="P63" s="113">
        <f>ROUND(P61/G61,3)</f>
        <v>0.41499999999999998</v>
      </c>
      <c r="Q63" s="113"/>
      <c r="R63" s="113">
        <f>ROUND(R61/F61,3)</f>
        <v>0.112</v>
      </c>
      <c r="S63" s="113">
        <f>ROUND(S61/G61,3)</f>
        <v>0.09</v>
      </c>
      <c r="T63" s="319"/>
      <c r="U63" s="113">
        <f>ROUND(U61/F61,3)</f>
        <v>9.9000000000000005E-2</v>
      </c>
      <c r="V63" s="113">
        <f>ROUND(V61/G61,3)</f>
        <v>0.32500000000000001</v>
      </c>
      <c r="W63" s="113"/>
      <c r="X63" s="113">
        <f>ROUND(X61/F61,3)</f>
        <v>3.7999999999999999E-2</v>
      </c>
      <c r="Y63" s="113">
        <f>ROUND(Y61/G61,3)</f>
        <v>1.7999999999999999E-2</v>
      </c>
      <c r="Z63" s="113"/>
      <c r="AA63" s="113">
        <f>ROUND(AA61/F61,3)</f>
        <v>0.27800000000000002</v>
      </c>
      <c r="AB63" s="65">
        <f>ROUND(AB61/G61,3)</f>
        <v>0.18099999999999999</v>
      </c>
    </row>
    <row r="64" spans="2:29" s="65" customFormat="1" x14ac:dyDescent="0.2">
      <c r="D64" s="319"/>
      <c r="I64" s="319"/>
      <c r="J64" s="319"/>
      <c r="K64" s="319"/>
      <c r="L64" s="319"/>
      <c r="M64" s="113"/>
      <c r="N64" s="113"/>
      <c r="O64" s="113"/>
      <c r="P64" s="113"/>
      <c r="Q64" s="113"/>
      <c r="R64" s="113"/>
      <c r="S64" s="113"/>
      <c r="T64" s="319"/>
      <c r="U64" s="113"/>
      <c r="V64" s="113"/>
      <c r="W64" s="113"/>
      <c r="X64" s="113"/>
      <c r="Y64" s="113"/>
      <c r="Z64" s="113"/>
      <c r="AA64" s="113"/>
    </row>
    <row r="65" spans="2:28" s="65" customFormat="1" x14ac:dyDescent="0.2">
      <c r="B65" s="65" t="s">
        <v>267</v>
      </c>
      <c r="D65" s="339">
        <f>D54+D51+D36</f>
        <v>401</v>
      </c>
      <c r="E65" s="339">
        <f t="shared" ref="E65:AB65" si="67">E54+E51+E36</f>
        <v>2948</v>
      </c>
      <c r="F65" s="339">
        <f t="shared" si="67"/>
        <v>1588</v>
      </c>
      <c r="G65" s="339">
        <f t="shared" si="67"/>
        <v>1360</v>
      </c>
      <c r="H65" s="339">
        <f t="shared" si="67"/>
        <v>1276</v>
      </c>
      <c r="I65" s="339">
        <f t="shared" si="67"/>
        <v>750</v>
      </c>
      <c r="J65" s="339">
        <f t="shared" si="67"/>
        <v>526</v>
      </c>
      <c r="K65" s="339">
        <f t="shared" si="67"/>
        <v>1672</v>
      </c>
      <c r="L65" s="339">
        <f t="shared" si="67"/>
        <v>838</v>
      </c>
      <c r="M65" s="339">
        <f t="shared" si="67"/>
        <v>834</v>
      </c>
      <c r="N65" s="339">
        <f t="shared" si="67"/>
        <v>900</v>
      </c>
      <c r="O65" s="339">
        <f t="shared" si="67"/>
        <v>336</v>
      </c>
      <c r="P65" s="339">
        <f t="shared" si="67"/>
        <v>564</v>
      </c>
      <c r="Q65" s="339">
        <f t="shared" si="67"/>
        <v>300</v>
      </c>
      <c r="R65" s="339">
        <f t="shared" si="67"/>
        <v>178</v>
      </c>
      <c r="S65" s="339">
        <f t="shared" si="67"/>
        <v>122</v>
      </c>
      <c r="T65" s="339">
        <f t="shared" si="67"/>
        <v>600</v>
      </c>
      <c r="U65" s="339">
        <f t="shared" si="67"/>
        <v>158</v>
      </c>
      <c r="V65" s="339">
        <f t="shared" si="67"/>
        <v>442</v>
      </c>
      <c r="W65" s="339">
        <f t="shared" si="67"/>
        <v>85</v>
      </c>
      <c r="X65" s="339">
        <f t="shared" si="67"/>
        <v>61</v>
      </c>
      <c r="Y65" s="339">
        <f t="shared" si="67"/>
        <v>24</v>
      </c>
      <c r="Z65" s="339">
        <f t="shared" si="67"/>
        <v>687</v>
      </c>
      <c r="AA65" s="339">
        <f t="shared" si="67"/>
        <v>441</v>
      </c>
      <c r="AB65" s="339">
        <f t="shared" si="67"/>
        <v>246</v>
      </c>
    </row>
    <row r="66" spans="2:28" s="65" customFormat="1" x14ac:dyDescent="0.2">
      <c r="D66" s="339">
        <f>D57+D39+D36</f>
        <v>401</v>
      </c>
      <c r="E66" s="339">
        <f t="shared" ref="E66:AB66" si="68">E57+E39+E36</f>
        <v>2948</v>
      </c>
      <c r="F66" s="339">
        <f t="shared" si="68"/>
        <v>1588</v>
      </c>
      <c r="G66" s="339">
        <f t="shared" si="68"/>
        <v>1360</v>
      </c>
      <c r="H66" s="339">
        <f t="shared" si="68"/>
        <v>1276</v>
      </c>
      <c r="I66" s="339">
        <f t="shared" si="68"/>
        <v>750</v>
      </c>
      <c r="J66" s="339">
        <f t="shared" si="68"/>
        <v>526</v>
      </c>
      <c r="K66" s="339">
        <f t="shared" si="68"/>
        <v>1672</v>
      </c>
      <c r="L66" s="339">
        <f t="shared" si="68"/>
        <v>838</v>
      </c>
      <c r="M66" s="339">
        <f t="shared" si="68"/>
        <v>834</v>
      </c>
      <c r="N66" s="339">
        <f t="shared" si="68"/>
        <v>900</v>
      </c>
      <c r="O66" s="339">
        <f t="shared" si="68"/>
        <v>336</v>
      </c>
      <c r="P66" s="339">
        <f t="shared" si="68"/>
        <v>564</v>
      </c>
      <c r="Q66" s="339">
        <f t="shared" si="68"/>
        <v>300</v>
      </c>
      <c r="R66" s="339">
        <f t="shared" si="68"/>
        <v>178</v>
      </c>
      <c r="S66" s="339">
        <f t="shared" si="68"/>
        <v>122</v>
      </c>
      <c r="T66" s="339">
        <f t="shared" si="68"/>
        <v>600</v>
      </c>
      <c r="U66" s="339">
        <f t="shared" si="68"/>
        <v>158</v>
      </c>
      <c r="V66" s="339">
        <f t="shared" si="68"/>
        <v>442</v>
      </c>
      <c r="W66" s="339">
        <f t="shared" si="68"/>
        <v>85</v>
      </c>
      <c r="X66" s="339">
        <f t="shared" si="68"/>
        <v>61</v>
      </c>
      <c r="Y66" s="339">
        <f t="shared" si="68"/>
        <v>24</v>
      </c>
      <c r="Z66" s="339">
        <f t="shared" si="68"/>
        <v>687</v>
      </c>
      <c r="AA66" s="339">
        <f t="shared" si="68"/>
        <v>441</v>
      </c>
      <c r="AB66" s="339">
        <f t="shared" si="68"/>
        <v>246</v>
      </c>
    </row>
    <row r="67" spans="2:28" x14ac:dyDescent="0.2">
      <c r="D67" s="13"/>
      <c r="E67" s="12"/>
      <c r="H67" s="12"/>
      <c r="I67" s="13"/>
      <c r="J67" s="13"/>
      <c r="K67" s="13"/>
      <c r="L67" s="13"/>
      <c r="M67" s="113"/>
      <c r="N67" s="113"/>
      <c r="O67" s="113"/>
      <c r="P67" s="113"/>
      <c r="Q67" s="113"/>
      <c r="R67" s="113"/>
      <c r="S67" s="113"/>
      <c r="T67" s="13"/>
      <c r="U67" s="113"/>
      <c r="V67" s="113"/>
      <c r="W67" s="113"/>
      <c r="X67" s="113"/>
      <c r="Y67" s="113"/>
      <c r="Z67" s="113"/>
      <c r="AA67" s="113"/>
    </row>
    <row r="68" spans="2:28" s="323" customFormat="1" x14ac:dyDescent="0.2">
      <c r="B68" s="116" t="s">
        <v>268</v>
      </c>
      <c r="C68" s="116"/>
      <c r="D68" s="117">
        <f>D15-D61</f>
        <v>0</v>
      </c>
      <c r="E68" s="117">
        <f t="shared" ref="E68:AB70" si="69">E15-E61</f>
        <v>0</v>
      </c>
      <c r="F68" s="117">
        <f>F15-F61</f>
        <v>0</v>
      </c>
      <c r="G68" s="117">
        <f>G15-G61</f>
        <v>0</v>
      </c>
      <c r="H68" s="117">
        <f t="shared" si="69"/>
        <v>0</v>
      </c>
      <c r="I68" s="117">
        <f t="shared" si="69"/>
        <v>0</v>
      </c>
      <c r="J68" s="117">
        <f t="shared" si="69"/>
        <v>0</v>
      </c>
      <c r="K68" s="117">
        <f>K15-K61</f>
        <v>0</v>
      </c>
      <c r="L68" s="117">
        <f>L15-L61</f>
        <v>0</v>
      </c>
      <c r="M68" s="117">
        <f t="shared" si="69"/>
        <v>0</v>
      </c>
      <c r="N68" s="117">
        <f t="shared" si="69"/>
        <v>0</v>
      </c>
      <c r="O68" s="117">
        <f t="shared" si="69"/>
        <v>0</v>
      </c>
      <c r="P68" s="117">
        <f t="shared" si="69"/>
        <v>0</v>
      </c>
      <c r="Q68" s="117">
        <f>Q15-Q61</f>
        <v>0</v>
      </c>
      <c r="R68" s="117">
        <f t="shared" si="69"/>
        <v>0</v>
      </c>
      <c r="S68" s="117">
        <f>S15-S61</f>
        <v>0</v>
      </c>
      <c r="T68" s="117">
        <f>T15-T61</f>
        <v>0</v>
      </c>
      <c r="U68" s="117">
        <f t="shared" si="69"/>
        <v>0</v>
      </c>
      <c r="V68" s="117">
        <f t="shared" si="69"/>
        <v>0</v>
      </c>
      <c r="W68" s="117">
        <f>W15-W61</f>
        <v>0</v>
      </c>
      <c r="X68" s="117">
        <f t="shared" si="69"/>
        <v>0</v>
      </c>
      <c r="Y68" s="117">
        <f t="shared" si="69"/>
        <v>0</v>
      </c>
      <c r="Z68" s="117">
        <f t="shared" si="69"/>
        <v>0</v>
      </c>
      <c r="AA68" s="117">
        <f t="shared" si="69"/>
        <v>0</v>
      </c>
      <c r="AB68" s="116">
        <f t="shared" si="69"/>
        <v>0</v>
      </c>
    </row>
    <row r="69" spans="2:28" s="323" customFormat="1" x14ac:dyDescent="0.2">
      <c r="B69" s="116"/>
      <c r="C69" s="116"/>
      <c r="D69" s="117"/>
      <c r="E69" s="117"/>
      <c r="F69" s="117">
        <f>F16-F62</f>
        <v>3.2971506105838877E-4</v>
      </c>
      <c r="G69" s="117">
        <f>G16-G62</f>
        <v>-3.2971506105833326E-4</v>
      </c>
      <c r="H69" s="117">
        <f>H16-H62</f>
        <v>1.6417910447763528E-4</v>
      </c>
      <c r="I69" s="117">
        <f>I16-I62</f>
        <v>-4.097693351424736E-4</v>
      </c>
      <c r="J69" s="117">
        <f t="shared" si="69"/>
        <v>-4.2605156037991976E-4</v>
      </c>
      <c r="K69" s="117">
        <f t="shared" si="69"/>
        <v>-1.6417910447763528E-4</v>
      </c>
      <c r="L69" s="117">
        <f t="shared" si="69"/>
        <v>-2.6051560379919403E-4</v>
      </c>
      <c r="M69" s="117">
        <f t="shared" si="69"/>
        <v>9.6336499321558744E-5</v>
      </c>
      <c r="N69" s="117">
        <f t="shared" si="69"/>
        <v>-2.9172320217096814E-4</v>
      </c>
      <c r="O69" s="117">
        <f t="shared" si="69"/>
        <v>2.4423337856183114E-5</v>
      </c>
      <c r="P69" s="117">
        <f t="shared" si="69"/>
        <v>-3.161465400271235E-4</v>
      </c>
      <c r="Q69" s="117">
        <f>Q16-Q62</f>
        <v>2.3609226594301091E-4</v>
      </c>
      <c r="R69" s="117">
        <f t="shared" si="69"/>
        <v>-3.7991858887381769E-4</v>
      </c>
      <c r="S69" s="117">
        <f t="shared" si="69"/>
        <v>-3.8398914518317229E-4</v>
      </c>
      <c r="T69" s="117">
        <f>T16-T62</f>
        <v>4.7218453188602183E-4</v>
      </c>
      <c r="U69" s="117">
        <f t="shared" si="69"/>
        <v>4.0434192672998692E-4</v>
      </c>
      <c r="V69" s="117">
        <f t="shared" si="69"/>
        <v>6.784260515602103E-5</v>
      </c>
      <c r="W69" s="117">
        <f t="shared" si="69"/>
        <v>1.6689280868385434E-4</v>
      </c>
      <c r="X69" s="117">
        <f t="shared" si="69"/>
        <v>3.080054274084143E-4</v>
      </c>
      <c r="Y69" s="117">
        <f t="shared" si="69"/>
        <v>-1.4111261872455823E-4</v>
      </c>
      <c r="Z69" s="117">
        <f t="shared" si="69"/>
        <v>-3.9348710990483315E-5</v>
      </c>
      <c r="AA69" s="117">
        <f t="shared" si="69"/>
        <v>4.0705563093620944E-4</v>
      </c>
      <c r="AB69" s="116">
        <f>AB16-AB62</f>
        <v>-4.4640434192672052E-4</v>
      </c>
    </row>
    <row r="70" spans="2:28" s="323" customFormat="1" x14ac:dyDescent="0.2">
      <c r="B70" s="116"/>
      <c r="C70" s="116"/>
      <c r="D70" s="117"/>
      <c r="E70" s="117"/>
      <c r="F70" s="117">
        <f>F17-F63</f>
        <v>0</v>
      </c>
      <c r="G70" s="117">
        <f t="shared" si="69"/>
        <v>0</v>
      </c>
      <c r="H70" s="117"/>
      <c r="I70" s="117">
        <f>I17-I63</f>
        <v>0</v>
      </c>
      <c r="J70" s="117">
        <f t="shared" si="69"/>
        <v>0</v>
      </c>
      <c r="K70" s="117"/>
      <c r="L70" s="117">
        <f t="shared" si="69"/>
        <v>0</v>
      </c>
      <c r="M70" s="117">
        <f t="shared" si="69"/>
        <v>0</v>
      </c>
      <c r="N70" s="117"/>
      <c r="O70" s="117">
        <f t="shared" si="69"/>
        <v>0</v>
      </c>
      <c r="P70" s="117">
        <f t="shared" si="69"/>
        <v>0</v>
      </c>
      <c r="Q70" s="117"/>
      <c r="R70" s="117">
        <f t="shared" si="69"/>
        <v>0</v>
      </c>
      <c r="S70" s="117">
        <f>S17-S63</f>
        <v>0</v>
      </c>
      <c r="T70" s="117"/>
      <c r="U70" s="118">
        <f t="shared" si="69"/>
        <v>0</v>
      </c>
      <c r="V70" s="118">
        <f t="shared" si="69"/>
        <v>0</v>
      </c>
      <c r="W70" s="118"/>
      <c r="X70" s="118">
        <f t="shared" si="69"/>
        <v>0</v>
      </c>
      <c r="Y70" s="118">
        <f t="shared" si="69"/>
        <v>0</v>
      </c>
      <c r="Z70" s="118"/>
      <c r="AA70" s="118">
        <f>AA17-AA63</f>
        <v>0</v>
      </c>
      <c r="AB70" s="116">
        <f t="shared" si="69"/>
        <v>0</v>
      </c>
    </row>
    <row r="71" spans="2:28" x14ac:dyDescent="0.2">
      <c r="B71" s="116"/>
      <c r="C71" s="116"/>
      <c r="D71" s="116"/>
      <c r="E71" s="117"/>
      <c r="F71" s="116"/>
      <c r="G71" s="116"/>
      <c r="H71" s="324"/>
      <c r="I71" s="324"/>
      <c r="J71" s="324"/>
      <c r="K71" s="324"/>
      <c r="L71" s="324"/>
      <c r="M71" s="324"/>
      <c r="N71" s="325"/>
      <c r="O71" s="324"/>
      <c r="P71" s="324"/>
      <c r="Q71" s="324"/>
      <c r="R71" s="325"/>
      <c r="S71" s="325"/>
      <c r="T71" s="325"/>
      <c r="U71" s="324"/>
      <c r="V71" s="324"/>
      <c r="W71" s="325"/>
      <c r="X71" s="116"/>
      <c r="Y71" s="116"/>
      <c r="Z71" s="325"/>
      <c r="AA71" s="116"/>
      <c r="AB71" s="116"/>
    </row>
    <row r="72" spans="2:28" x14ac:dyDescent="0.2">
      <c r="B72" s="116"/>
      <c r="C72" s="116"/>
      <c r="D72" s="116">
        <f>D65-D61</f>
        <v>0</v>
      </c>
      <c r="E72" s="116">
        <f t="shared" ref="E72:AB72" si="70">E65-E61</f>
        <v>0</v>
      </c>
      <c r="F72" s="116">
        <f t="shared" si="70"/>
        <v>0</v>
      </c>
      <c r="G72" s="116">
        <f t="shared" si="70"/>
        <v>0</v>
      </c>
      <c r="H72" s="116">
        <f t="shared" si="70"/>
        <v>0</v>
      </c>
      <c r="I72" s="116">
        <f t="shared" si="70"/>
        <v>0</v>
      </c>
      <c r="J72" s="116">
        <f t="shared" si="70"/>
        <v>0</v>
      </c>
      <c r="K72" s="116">
        <f t="shared" si="70"/>
        <v>0</v>
      </c>
      <c r="L72" s="116">
        <f t="shared" si="70"/>
        <v>0</v>
      </c>
      <c r="M72" s="116">
        <f t="shared" si="70"/>
        <v>0</v>
      </c>
      <c r="N72" s="116">
        <f t="shared" si="70"/>
        <v>0</v>
      </c>
      <c r="O72" s="116">
        <f t="shared" si="70"/>
        <v>0</v>
      </c>
      <c r="P72" s="116">
        <f t="shared" si="70"/>
        <v>0</v>
      </c>
      <c r="Q72" s="116">
        <f t="shared" si="70"/>
        <v>0</v>
      </c>
      <c r="R72" s="116">
        <f t="shared" si="70"/>
        <v>0</v>
      </c>
      <c r="S72" s="116">
        <f t="shared" si="70"/>
        <v>0</v>
      </c>
      <c r="T72" s="116">
        <f t="shared" si="70"/>
        <v>0</v>
      </c>
      <c r="U72" s="116">
        <f t="shared" si="70"/>
        <v>0</v>
      </c>
      <c r="V72" s="116">
        <f t="shared" si="70"/>
        <v>0</v>
      </c>
      <c r="W72" s="116">
        <f t="shared" si="70"/>
        <v>0</v>
      </c>
      <c r="X72" s="116">
        <f t="shared" si="70"/>
        <v>0</v>
      </c>
      <c r="Y72" s="116">
        <f t="shared" si="70"/>
        <v>0</v>
      </c>
      <c r="Z72" s="116">
        <f t="shared" si="70"/>
        <v>0</v>
      </c>
      <c r="AA72" s="116">
        <f t="shared" si="70"/>
        <v>0</v>
      </c>
      <c r="AB72" s="116">
        <f t="shared" si="70"/>
        <v>0</v>
      </c>
    </row>
    <row r="73" spans="2:28" x14ac:dyDescent="0.2">
      <c r="B73" s="116"/>
      <c r="C73" s="116"/>
      <c r="D73" s="116">
        <f>D66-D61</f>
        <v>0</v>
      </c>
      <c r="E73" s="116">
        <f t="shared" ref="E73:AB73" si="71">E66-E61</f>
        <v>0</v>
      </c>
      <c r="F73" s="116">
        <f t="shared" si="71"/>
        <v>0</v>
      </c>
      <c r="G73" s="116">
        <f t="shared" si="71"/>
        <v>0</v>
      </c>
      <c r="H73" s="116">
        <f t="shared" si="71"/>
        <v>0</v>
      </c>
      <c r="I73" s="116">
        <f t="shared" si="71"/>
        <v>0</v>
      </c>
      <c r="J73" s="116">
        <f t="shared" si="71"/>
        <v>0</v>
      </c>
      <c r="K73" s="116">
        <f t="shared" si="71"/>
        <v>0</v>
      </c>
      <c r="L73" s="116">
        <f t="shared" si="71"/>
        <v>0</v>
      </c>
      <c r="M73" s="116">
        <f t="shared" si="71"/>
        <v>0</v>
      </c>
      <c r="N73" s="116">
        <f t="shared" si="71"/>
        <v>0</v>
      </c>
      <c r="O73" s="116">
        <f t="shared" si="71"/>
        <v>0</v>
      </c>
      <c r="P73" s="116">
        <f t="shared" si="71"/>
        <v>0</v>
      </c>
      <c r="Q73" s="116">
        <f t="shared" si="71"/>
        <v>0</v>
      </c>
      <c r="R73" s="116">
        <f t="shared" si="71"/>
        <v>0</v>
      </c>
      <c r="S73" s="116">
        <f t="shared" si="71"/>
        <v>0</v>
      </c>
      <c r="T73" s="116">
        <f t="shared" si="71"/>
        <v>0</v>
      </c>
      <c r="U73" s="116">
        <f t="shared" si="71"/>
        <v>0</v>
      </c>
      <c r="V73" s="116">
        <f t="shared" si="71"/>
        <v>0</v>
      </c>
      <c r="W73" s="116">
        <f t="shared" si="71"/>
        <v>0</v>
      </c>
      <c r="X73" s="116">
        <f t="shared" si="71"/>
        <v>0</v>
      </c>
      <c r="Y73" s="116">
        <f t="shared" si="71"/>
        <v>0</v>
      </c>
      <c r="Z73" s="116">
        <f t="shared" si="71"/>
        <v>0</v>
      </c>
      <c r="AA73" s="116">
        <f t="shared" si="71"/>
        <v>0</v>
      </c>
      <c r="AB73" s="116">
        <f t="shared" si="71"/>
        <v>0</v>
      </c>
    </row>
    <row r="340" spans="32:60" ht="20.399999999999999" x14ac:dyDescent="0.2">
      <c r="AF340" s="12" ph="1"/>
      <c r="AI340" s="12" ph="1"/>
      <c r="AO340" s="12" ph="1"/>
      <c r="AR340" s="12" ph="1"/>
      <c r="AV340" s="12" ph="1"/>
      <c r="AY340" s="12" ph="1"/>
      <c r="BA340" s="12" ph="1"/>
      <c r="BD340" s="12" ph="1"/>
      <c r="BE340" s="12" ph="1"/>
      <c r="BH340" s="12" ph="1"/>
    </row>
    <row r="351" spans="32:60" ht="20.399999999999999" x14ac:dyDescent="0.2">
      <c r="AF351" s="12" ph="1"/>
      <c r="AI351" s="12" ph="1"/>
      <c r="AO351" s="12" ph="1"/>
      <c r="AR351" s="12" ph="1"/>
      <c r="AV351" s="12" ph="1"/>
      <c r="AY351" s="12" ph="1"/>
      <c r="BA351" s="12" ph="1"/>
      <c r="BD351" s="12" ph="1"/>
      <c r="BE351" s="12" ph="1"/>
      <c r="BH351" s="12" ph="1"/>
    </row>
    <row r="365" spans="32:60" ht="20.399999999999999" x14ac:dyDescent="0.2">
      <c r="AF365" s="12" ph="1"/>
      <c r="AI365" s="12" ph="1"/>
      <c r="AO365" s="12" ph="1"/>
      <c r="AR365" s="12" ph="1"/>
      <c r="AV365" s="12" ph="1"/>
      <c r="AY365" s="12" ph="1"/>
      <c r="BA365" s="12" ph="1"/>
      <c r="BD365" s="12" ph="1"/>
      <c r="BE365" s="12" ph="1"/>
      <c r="BH365" s="12" ph="1"/>
    </row>
    <row r="404" spans="32:60" ht="20.399999999999999" x14ac:dyDescent="0.2">
      <c r="AF404" s="12" ph="1"/>
      <c r="AI404" s="12" ph="1"/>
      <c r="AO404" s="12" ph="1"/>
      <c r="AR404" s="12" ph="1"/>
      <c r="AV404" s="12" ph="1"/>
      <c r="AY404" s="12" ph="1"/>
      <c r="BA404" s="12" ph="1"/>
      <c r="BD404" s="12" ph="1"/>
      <c r="BE404" s="12" ph="1"/>
      <c r="BH404" s="12" ph="1"/>
    </row>
    <row r="415" spans="32:60" ht="20.399999999999999" x14ac:dyDescent="0.2">
      <c r="AF415" s="12" ph="1"/>
      <c r="AI415" s="12" ph="1"/>
      <c r="AO415" s="12" ph="1"/>
      <c r="AR415" s="12" ph="1"/>
      <c r="AV415" s="12" ph="1"/>
      <c r="AY415" s="12" ph="1"/>
      <c r="BA415" s="12" ph="1"/>
      <c r="BD415" s="12" ph="1"/>
      <c r="BE415" s="12" ph="1"/>
      <c r="BH415" s="12" ph="1"/>
    </row>
    <row r="429" spans="32:60" ht="20.399999999999999" x14ac:dyDescent="0.2">
      <c r="AF429" s="12" ph="1"/>
      <c r="AI429" s="12" ph="1"/>
      <c r="AO429" s="12" ph="1"/>
      <c r="AR429" s="12" ph="1"/>
      <c r="AV429" s="12" ph="1"/>
      <c r="AY429" s="12" ph="1"/>
      <c r="BA429" s="12" ph="1"/>
      <c r="BD429" s="12" ph="1"/>
      <c r="BE429" s="12" ph="1"/>
      <c r="BH429" s="12" ph="1"/>
    </row>
    <row r="430" spans="32:60" ht="20.399999999999999" x14ac:dyDescent="0.2">
      <c r="AF430" s="12" ph="1"/>
      <c r="AI430" s="12" ph="1"/>
      <c r="AO430" s="12" ph="1"/>
      <c r="AR430" s="12" ph="1"/>
      <c r="AV430" s="12" ph="1"/>
      <c r="AY430" s="12" ph="1"/>
      <c r="BA430" s="12" ph="1"/>
      <c r="BD430" s="12" ph="1"/>
      <c r="BE430" s="12" ph="1"/>
      <c r="BH430" s="12" ph="1"/>
    </row>
    <row r="443" spans="32:60" ht="20.399999999999999" x14ac:dyDescent="0.2">
      <c r="AF443" s="12" ph="1"/>
      <c r="AI443" s="12" ph="1"/>
      <c r="AO443" s="12" ph="1"/>
      <c r="AR443" s="12" ph="1"/>
      <c r="AV443" s="12" ph="1"/>
      <c r="AY443" s="12" ph="1"/>
      <c r="BA443" s="12" ph="1"/>
      <c r="BD443" s="12" ph="1"/>
      <c r="BE443" s="12" ph="1"/>
      <c r="BH443" s="12" ph="1"/>
    </row>
    <row r="445" spans="32:60" ht="20.399999999999999" x14ac:dyDescent="0.2">
      <c r="AF445" s="12" ph="1"/>
      <c r="AI445" s="12" ph="1"/>
      <c r="AO445" s="12" ph="1"/>
      <c r="AR445" s="12" ph="1"/>
      <c r="AV445" s="12" ph="1"/>
      <c r="AY445" s="12" ph="1"/>
      <c r="BA445" s="12" ph="1"/>
      <c r="BD445" s="12" ph="1"/>
      <c r="BE445" s="12" ph="1"/>
      <c r="BH445" s="12" ph="1"/>
    </row>
    <row r="446" spans="32:60" ht="20.399999999999999" x14ac:dyDescent="0.2">
      <c r="AF446" s="12" ph="1"/>
      <c r="AI446" s="12" ph="1"/>
      <c r="AO446" s="12" ph="1"/>
      <c r="AR446" s="12" ph="1"/>
      <c r="AV446" s="12" ph="1"/>
      <c r="AY446" s="12" ph="1"/>
      <c r="BA446" s="12" ph="1"/>
      <c r="BD446" s="12" ph="1"/>
      <c r="BE446" s="12" ph="1"/>
      <c r="BH446" s="12" ph="1"/>
    </row>
    <row r="485" spans="32:60" ht="20.399999999999999" x14ac:dyDescent="0.2">
      <c r="AF485" s="12" ph="1"/>
      <c r="AI485" s="12" ph="1"/>
      <c r="AO485" s="12" ph="1"/>
      <c r="AR485" s="12" ph="1"/>
      <c r="AV485" s="12" ph="1"/>
      <c r="AY485" s="12" ph="1"/>
      <c r="BA485" s="12" ph="1"/>
      <c r="BD485" s="12" ph="1"/>
      <c r="BE485" s="12" ph="1"/>
      <c r="BH485" s="12" ph="1"/>
    </row>
    <row r="496" spans="32:60" ht="20.399999999999999" x14ac:dyDescent="0.2">
      <c r="AF496" s="12" ph="1"/>
      <c r="AI496" s="12" ph="1"/>
      <c r="AO496" s="12" ph="1"/>
      <c r="AR496" s="12" ph="1"/>
      <c r="AV496" s="12" ph="1"/>
      <c r="AY496" s="12" ph="1"/>
      <c r="BA496" s="12" ph="1"/>
      <c r="BD496" s="12" ph="1"/>
      <c r="BE496" s="12" ph="1"/>
      <c r="BH496" s="12" ph="1"/>
    </row>
    <row r="510" spans="32:60" ht="20.399999999999999" x14ac:dyDescent="0.2">
      <c r="AF510" s="12" ph="1"/>
      <c r="AI510" s="12" ph="1"/>
      <c r="AO510" s="12" ph="1"/>
      <c r="AR510" s="12" ph="1"/>
      <c r="AV510" s="12" ph="1"/>
      <c r="AY510" s="12" ph="1"/>
      <c r="BA510" s="12" ph="1"/>
      <c r="BD510" s="12" ph="1"/>
      <c r="BE510" s="12" ph="1"/>
      <c r="BH510" s="12" ph="1"/>
    </row>
    <row r="511" spans="32:60" ht="20.399999999999999" x14ac:dyDescent="0.2">
      <c r="AF511" s="12" ph="1"/>
      <c r="AI511" s="12" ph="1"/>
      <c r="AO511" s="12" ph="1"/>
      <c r="AR511" s="12" ph="1"/>
      <c r="AV511" s="12" ph="1"/>
      <c r="AY511" s="12" ph="1"/>
      <c r="BA511" s="12" ph="1"/>
      <c r="BD511" s="12" ph="1"/>
      <c r="BE511" s="12" ph="1"/>
      <c r="BH511" s="12" ph="1"/>
    </row>
    <row r="524" spans="32:60" ht="20.399999999999999" x14ac:dyDescent="0.2">
      <c r="AF524" s="12" ph="1"/>
      <c r="AI524" s="12" ph="1"/>
      <c r="AO524" s="12" ph="1"/>
      <c r="AR524" s="12" ph="1"/>
      <c r="AV524" s="12" ph="1"/>
      <c r="AY524" s="12" ph="1"/>
      <c r="BA524" s="12" ph="1"/>
      <c r="BD524" s="12" ph="1"/>
      <c r="BE524" s="12" ph="1"/>
      <c r="BH524" s="12" ph="1"/>
    </row>
    <row r="526" spans="32:60" ht="20.399999999999999" x14ac:dyDescent="0.2">
      <c r="AF526" s="12" ph="1"/>
      <c r="AI526" s="12" ph="1"/>
      <c r="AO526" s="12" ph="1"/>
      <c r="AR526" s="12" ph="1"/>
      <c r="AV526" s="12" ph="1"/>
      <c r="AY526" s="12" ph="1"/>
      <c r="BA526" s="12" ph="1"/>
      <c r="BD526" s="12" ph="1"/>
      <c r="BE526" s="12" ph="1"/>
      <c r="BH526" s="12" ph="1"/>
    </row>
    <row r="527" spans="32:60" ht="20.399999999999999" x14ac:dyDescent="0.2">
      <c r="AF527" s="12" ph="1"/>
      <c r="AI527" s="12" ph="1"/>
      <c r="AO527" s="12" ph="1"/>
      <c r="AR527" s="12" ph="1"/>
      <c r="AV527" s="12" ph="1"/>
      <c r="AY527" s="12" ph="1"/>
      <c r="BA527" s="12" ph="1"/>
      <c r="BD527" s="12" ph="1"/>
      <c r="BE527" s="12" ph="1"/>
      <c r="BH527" s="12" ph="1"/>
    </row>
    <row r="530" spans="32:60" ht="20.399999999999999" x14ac:dyDescent="0.2">
      <c r="AF530" s="12" ph="1"/>
      <c r="AI530" s="12" ph="1"/>
      <c r="AO530" s="12" ph="1"/>
      <c r="AR530" s="12" ph="1"/>
      <c r="AV530" s="12" ph="1"/>
      <c r="AY530" s="12" ph="1"/>
      <c r="BA530" s="12" ph="1"/>
      <c r="BD530" s="12" ph="1"/>
      <c r="BE530" s="12" ph="1"/>
      <c r="BH530" s="12" ph="1"/>
    </row>
    <row r="531" spans="32:60" ht="20.399999999999999" x14ac:dyDescent="0.2">
      <c r="AF531" s="12" ph="1"/>
      <c r="AI531" s="12" ph="1"/>
      <c r="AO531" s="12" ph="1"/>
      <c r="AR531" s="12" ph="1"/>
      <c r="AV531" s="12" ph="1"/>
      <c r="AY531" s="12" ph="1"/>
      <c r="BA531" s="12" ph="1"/>
      <c r="BD531" s="12" ph="1"/>
      <c r="BE531" s="12" ph="1"/>
      <c r="BH531" s="12" ph="1"/>
    </row>
    <row r="532" spans="32:60" ht="20.399999999999999" x14ac:dyDescent="0.2">
      <c r="AF532" s="12" ph="1"/>
      <c r="AI532" s="12" ph="1"/>
      <c r="AO532" s="12" ph="1"/>
      <c r="AR532" s="12" ph="1"/>
      <c r="AV532" s="12" ph="1"/>
      <c r="AY532" s="12" ph="1"/>
      <c r="BA532" s="12" ph="1"/>
      <c r="BD532" s="12" ph="1"/>
      <c r="BE532" s="12" ph="1"/>
      <c r="BH532" s="12" ph="1"/>
    </row>
    <row r="534" spans="32:60" ht="20.399999999999999" x14ac:dyDescent="0.2">
      <c r="AF534" s="12" ph="1"/>
      <c r="AI534" s="12" ph="1"/>
      <c r="AO534" s="12" ph="1"/>
      <c r="AR534" s="12" ph="1"/>
      <c r="AV534" s="12" ph="1"/>
      <c r="AY534" s="12" ph="1"/>
      <c r="BA534" s="12" ph="1"/>
      <c r="BD534" s="12" ph="1"/>
      <c r="BE534" s="12" ph="1"/>
      <c r="BH534" s="12" ph="1"/>
    </row>
    <row r="535" spans="32:60" ht="20.399999999999999" x14ac:dyDescent="0.2">
      <c r="AF535" s="12" ph="1"/>
      <c r="AI535" s="12" ph="1"/>
      <c r="AO535" s="12" ph="1"/>
      <c r="AR535" s="12" ph="1"/>
      <c r="AV535" s="12" ph="1"/>
      <c r="AY535" s="12" ph="1"/>
      <c r="BA535" s="12" ph="1"/>
      <c r="BD535" s="12" ph="1"/>
      <c r="BE535" s="12" ph="1"/>
      <c r="BH535" s="12" ph="1"/>
    </row>
    <row r="537" spans="32:60" ht="20.399999999999999" x14ac:dyDescent="0.2">
      <c r="AF537" s="12" ph="1"/>
      <c r="AI537" s="12" ph="1"/>
      <c r="AO537" s="12" ph="1"/>
      <c r="AR537" s="12" ph="1"/>
      <c r="AV537" s="12" ph="1"/>
      <c r="AY537" s="12" ph="1"/>
      <c r="BA537" s="12" ph="1"/>
      <c r="BD537" s="12" ph="1"/>
      <c r="BE537" s="12" ph="1"/>
      <c r="BH537" s="12" ph="1"/>
    </row>
    <row r="538" spans="32:60" ht="20.399999999999999" x14ac:dyDescent="0.2">
      <c r="AF538" s="12" ph="1"/>
      <c r="AI538" s="12" ph="1"/>
      <c r="AO538" s="12" ph="1"/>
      <c r="AR538" s="12" ph="1"/>
      <c r="AV538" s="12" ph="1"/>
      <c r="AY538" s="12" ph="1"/>
      <c r="BA538" s="12" ph="1"/>
      <c r="BD538" s="12" ph="1"/>
      <c r="BE538" s="12" ph="1"/>
      <c r="BH538" s="12" ph="1"/>
    </row>
    <row r="539" spans="32:60" ht="20.399999999999999" x14ac:dyDescent="0.2">
      <c r="AF539" s="12" ph="1"/>
      <c r="AI539" s="12" ph="1"/>
      <c r="AO539" s="12" ph="1"/>
      <c r="AR539" s="12" ph="1"/>
      <c r="AV539" s="12" ph="1"/>
      <c r="AY539" s="12" ph="1"/>
      <c r="BA539" s="12" ph="1"/>
      <c r="BD539" s="12" ph="1"/>
      <c r="BE539" s="12" ph="1"/>
      <c r="BH539" s="12" ph="1"/>
    </row>
    <row r="540" spans="32:60" ht="20.399999999999999" x14ac:dyDescent="0.2">
      <c r="AF540" s="12" ph="1"/>
      <c r="AI540" s="12" ph="1"/>
      <c r="AO540" s="12" ph="1"/>
      <c r="AR540" s="12" ph="1"/>
      <c r="AV540" s="12" ph="1"/>
      <c r="AY540" s="12" ph="1"/>
      <c r="BA540" s="12" ph="1"/>
      <c r="BD540" s="12" ph="1"/>
      <c r="BE540" s="12" ph="1"/>
      <c r="BH540" s="12" ph="1"/>
    </row>
  </sheetData>
  <mergeCells count="41">
    <mergeCell ref="C30:C32"/>
    <mergeCell ref="C33:C35"/>
    <mergeCell ref="B36:B59"/>
    <mergeCell ref="C36:C38"/>
    <mergeCell ref="C39:C41"/>
    <mergeCell ref="C42:C44"/>
    <mergeCell ref="C45:C47"/>
    <mergeCell ref="C48:C50"/>
    <mergeCell ref="C51:C53"/>
    <mergeCell ref="X12:X14"/>
    <mergeCell ref="Y12:Y14"/>
    <mergeCell ref="AA12:AA14"/>
    <mergeCell ref="AB12:AB14"/>
    <mergeCell ref="B15:C17"/>
    <mergeCell ref="B18:B35"/>
    <mergeCell ref="C18:C20"/>
    <mergeCell ref="C21:C23"/>
    <mergeCell ref="C24:C26"/>
    <mergeCell ref="C27:C29"/>
    <mergeCell ref="O12:O14"/>
    <mergeCell ref="P12:P14"/>
    <mergeCell ref="R12:R14"/>
    <mergeCell ref="S12:S14"/>
    <mergeCell ref="U12:U14"/>
    <mergeCell ref="V12:V14"/>
    <mergeCell ref="Q11:Q14"/>
    <mergeCell ref="T11:T14"/>
    <mergeCell ref="W11:W14"/>
    <mergeCell ref="Z11:Z14"/>
    <mergeCell ref="F12:F14"/>
    <mergeCell ref="G12:G14"/>
    <mergeCell ref="I12:I14"/>
    <mergeCell ref="J12:J14"/>
    <mergeCell ref="L12:L14"/>
    <mergeCell ref="M12:M14"/>
    <mergeCell ref="B7:C14"/>
    <mergeCell ref="D7:D14"/>
    <mergeCell ref="E11:E14"/>
    <mergeCell ref="H11:H14"/>
    <mergeCell ref="K11:K14"/>
    <mergeCell ref="N11:N14"/>
  </mergeCells>
  <phoneticPr fontId="3"/>
  <pageMargins left="0.74" right="0.28000000000000003" top="0.77" bottom="0.59" header="0.45" footer="0.19685039370078741"/>
  <pageSetup paperSize="9" scale="63" firstPageNumber="1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D80CC-353F-40CF-BF69-72F839D89F42}">
  <sheetPr>
    <tabColor rgb="FF92D050"/>
  </sheetPr>
  <dimension ref="B2:BH540"/>
  <sheetViews>
    <sheetView view="pageBreakPreview" zoomScale="110" zoomScaleNormal="95" zoomScaleSheetLayoutView="110" workbookViewId="0"/>
  </sheetViews>
  <sheetFormatPr defaultColWidth="9" defaultRowHeight="13.2" x14ac:dyDescent="0.2"/>
  <cols>
    <col min="1" max="1" width="5" style="12" customWidth="1"/>
    <col min="2" max="2" width="3.6640625" style="12" customWidth="1"/>
    <col min="3" max="3" width="15.88671875" style="12" customWidth="1"/>
    <col min="4" max="4" width="8.88671875" style="12" customWidth="1"/>
    <col min="5" max="5" width="9.6640625" style="13" bestFit="1" customWidth="1"/>
    <col min="6" max="7" width="7.6640625" style="12" customWidth="1"/>
    <col min="8" max="13" width="7.33203125" style="119" customWidth="1"/>
    <col min="14" max="14" width="9" style="120" customWidth="1"/>
    <col min="15" max="16" width="7.33203125" style="119" customWidth="1"/>
    <col min="17" max="17" width="9.109375" style="119" bestFit="1" customWidth="1"/>
    <col min="18" max="19" width="7.33203125" style="120" customWidth="1"/>
    <col min="20" max="20" width="9.109375" style="120" bestFit="1" customWidth="1"/>
    <col min="21" max="22" width="7.33203125" style="119" customWidth="1"/>
    <col min="23" max="23" width="8.109375" style="120" customWidth="1"/>
    <col min="24" max="25" width="7.33203125" style="12" customWidth="1"/>
    <col min="26" max="26" width="8.109375" style="120" customWidth="1"/>
    <col min="27" max="28" width="7.33203125" style="12" customWidth="1"/>
    <col min="29" max="29" width="5.109375" style="12" customWidth="1"/>
    <col min="30" max="16384" width="9" style="12"/>
  </cols>
  <sheetData>
    <row r="2" spans="2:29" ht="14.4" x14ac:dyDescent="0.2">
      <c r="B2" s="11" t="s">
        <v>278</v>
      </c>
    </row>
    <row r="3" spans="2:29" x14ac:dyDescent="0.2">
      <c r="T3" s="14" t="s">
        <v>236</v>
      </c>
      <c r="X3" s="13"/>
      <c r="AA3" s="13"/>
    </row>
    <row r="4" spans="2:29" x14ac:dyDescent="0.2">
      <c r="T4" s="14" t="s">
        <v>237</v>
      </c>
      <c r="X4" s="13"/>
      <c r="AA4" s="13"/>
    </row>
    <row r="5" spans="2:29" x14ac:dyDescent="0.2">
      <c r="T5" s="14" t="s">
        <v>238</v>
      </c>
      <c r="X5" s="13"/>
      <c r="AA5" s="13"/>
    </row>
    <row r="6" spans="2:29" ht="13.8" thickBot="1" x14ac:dyDescent="0.25">
      <c r="F6" s="13"/>
      <c r="G6" s="13"/>
      <c r="N6" s="119"/>
      <c r="R6" s="119"/>
      <c r="S6" s="119"/>
      <c r="T6" s="119"/>
      <c r="W6" s="119"/>
      <c r="X6" s="13"/>
      <c r="Z6" s="119"/>
      <c r="AA6" s="13" t="s">
        <v>239</v>
      </c>
      <c r="AC6" s="13"/>
    </row>
    <row r="7" spans="2:29" ht="8.25" customHeight="1" thickBot="1" x14ac:dyDescent="0.25">
      <c r="B7" s="121"/>
      <c r="C7" s="122"/>
      <c r="D7" s="123" t="s">
        <v>240</v>
      </c>
      <c r="E7" s="124"/>
      <c r="F7" s="125"/>
      <c r="G7" s="125"/>
      <c r="H7" s="126"/>
      <c r="I7" s="126"/>
      <c r="J7" s="126"/>
      <c r="K7" s="126"/>
      <c r="L7" s="126"/>
      <c r="M7" s="126"/>
      <c r="N7" s="126"/>
      <c r="O7" s="126"/>
      <c r="P7" s="126"/>
      <c r="Q7" s="127"/>
      <c r="R7" s="127"/>
      <c r="S7" s="127"/>
      <c r="T7" s="126"/>
      <c r="U7" s="126"/>
      <c r="V7" s="126"/>
      <c r="W7" s="126"/>
      <c r="X7" s="128"/>
      <c r="Y7" s="326"/>
      <c r="Z7" s="126"/>
      <c r="AA7" s="128"/>
      <c r="AB7" s="130"/>
    </row>
    <row r="8" spans="2:29" ht="13.5" customHeight="1" thickTop="1" thickBot="1" x14ac:dyDescent="0.25">
      <c r="B8" s="131"/>
      <c r="C8" s="132"/>
      <c r="D8" s="133"/>
      <c r="E8" s="134"/>
      <c r="F8" s="135"/>
      <c r="G8" s="135"/>
      <c r="H8" s="136"/>
      <c r="I8" s="137"/>
      <c r="J8" s="138"/>
      <c r="K8" s="136"/>
      <c r="L8" s="137"/>
      <c r="M8" s="137"/>
      <c r="N8" s="139"/>
      <c r="O8" s="139"/>
      <c r="P8" s="139"/>
      <c r="Q8" s="140"/>
      <c r="R8" s="140"/>
      <c r="S8" s="140"/>
      <c r="T8" s="139"/>
      <c r="U8" s="139"/>
      <c r="V8" s="139"/>
      <c r="W8" s="139"/>
      <c r="X8" s="141"/>
      <c r="Y8" s="141"/>
      <c r="Z8" s="139"/>
      <c r="AA8" s="141"/>
      <c r="AB8" s="142"/>
    </row>
    <row r="9" spans="2:29" ht="12.75" customHeight="1" x14ac:dyDescent="0.2">
      <c r="B9" s="131"/>
      <c r="C9" s="132"/>
      <c r="D9" s="133"/>
      <c r="E9" s="134"/>
      <c r="F9" s="135"/>
      <c r="G9" s="135"/>
      <c r="H9" s="143"/>
      <c r="J9" s="144"/>
      <c r="K9" s="143"/>
      <c r="N9" s="145"/>
      <c r="O9" s="146"/>
      <c r="P9" s="146"/>
      <c r="Q9" s="147"/>
      <c r="R9" s="146"/>
      <c r="S9" s="146"/>
      <c r="T9" s="147"/>
      <c r="U9" s="146"/>
      <c r="V9" s="148"/>
      <c r="W9" s="145"/>
      <c r="X9" s="149"/>
      <c r="Y9" s="150"/>
      <c r="Z9" s="147"/>
      <c r="AA9" s="149"/>
      <c r="AB9" s="150"/>
    </row>
    <row r="10" spans="2:29" ht="12" customHeight="1" x14ac:dyDescent="0.2">
      <c r="B10" s="131"/>
      <c r="C10" s="132"/>
      <c r="D10" s="133"/>
      <c r="E10" s="134"/>
      <c r="F10" s="135"/>
      <c r="G10" s="135"/>
      <c r="H10" s="143"/>
      <c r="I10" s="20"/>
      <c r="J10" s="151"/>
      <c r="K10" s="143"/>
      <c r="L10" s="20"/>
      <c r="M10" s="152"/>
      <c r="N10" s="153"/>
      <c r="O10" s="154"/>
      <c r="P10" s="154"/>
      <c r="Q10" s="155"/>
      <c r="R10" s="156"/>
      <c r="S10" s="157"/>
      <c r="T10" s="155"/>
      <c r="U10" s="156"/>
      <c r="V10" s="158"/>
      <c r="W10" s="153"/>
      <c r="X10" s="159"/>
      <c r="Y10" s="160"/>
      <c r="Z10" s="161"/>
      <c r="AA10" s="159"/>
      <c r="AB10" s="160"/>
      <c r="AC10" s="162"/>
    </row>
    <row r="11" spans="2:29" ht="12" customHeight="1" x14ac:dyDescent="0.2">
      <c r="B11" s="131"/>
      <c r="C11" s="132"/>
      <c r="D11" s="133"/>
      <c r="E11" s="163" t="s">
        <v>279</v>
      </c>
      <c r="F11" s="164"/>
      <c r="G11" s="164"/>
      <c r="H11" s="165" t="s">
        <v>280</v>
      </c>
      <c r="I11" s="166"/>
      <c r="J11" s="167"/>
      <c r="K11" s="165" t="s">
        <v>281</v>
      </c>
      <c r="L11" s="166"/>
      <c r="M11" s="168"/>
      <c r="N11" s="169" t="s">
        <v>282</v>
      </c>
      <c r="O11" s="170"/>
      <c r="P11" s="170"/>
      <c r="Q11" s="327" t="s">
        <v>283</v>
      </c>
      <c r="R11" s="166"/>
      <c r="S11" s="171"/>
      <c r="T11" s="327" t="s">
        <v>284</v>
      </c>
      <c r="U11" s="166"/>
      <c r="V11" s="168"/>
      <c r="W11" s="172" t="s">
        <v>285</v>
      </c>
      <c r="X11" s="173"/>
      <c r="Y11" s="174"/>
      <c r="Z11" s="175" t="s">
        <v>286</v>
      </c>
      <c r="AA11" s="173"/>
      <c r="AB11" s="174"/>
      <c r="AC11" s="162"/>
    </row>
    <row r="12" spans="2:29" ht="12.75" customHeight="1" x14ac:dyDescent="0.2">
      <c r="B12" s="131"/>
      <c r="C12" s="132"/>
      <c r="D12" s="133"/>
      <c r="E12" s="176"/>
      <c r="F12" s="177" t="s">
        <v>249</v>
      </c>
      <c r="G12" s="178" t="s">
        <v>250</v>
      </c>
      <c r="H12" s="179"/>
      <c r="I12" s="30" t="s">
        <v>249</v>
      </c>
      <c r="J12" s="180" t="s">
        <v>250</v>
      </c>
      <c r="K12" s="179"/>
      <c r="L12" s="30" t="s">
        <v>249</v>
      </c>
      <c r="M12" s="21" t="s">
        <v>250</v>
      </c>
      <c r="N12" s="181"/>
      <c r="O12" s="182" t="s">
        <v>249</v>
      </c>
      <c r="P12" s="183" t="s">
        <v>250</v>
      </c>
      <c r="Q12" s="328"/>
      <c r="R12" s="30" t="s">
        <v>249</v>
      </c>
      <c r="S12" s="30" t="s">
        <v>250</v>
      </c>
      <c r="T12" s="328"/>
      <c r="U12" s="30" t="s">
        <v>249</v>
      </c>
      <c r="V12" s="185" t="s">
        <v>250</v>
      </c>
      <c r="W12" s="186"/>
      <c r="X12" s="187" t="s">
        <v>249</v>
      </c>
      <c r="Y12" s="188" t="s">
        <v>250</v>
      </c>
      <c r="Z12" s="189"/>
      <c r="AA12" s="187" t="s">
        <v>249</v>
      </c>
      <c r="AB12" s="188" t="s">
        <v>250</v>
      </c>
      <c r="AC12" s="162"/>
    </row>
    <row r="13" spans="2:29" ht="9.75" customHeight="1" x14ac:dyDescent="0.2">
      <c r="B13" s="131"/>
      <c r="C13" s="132"/>
      <c r="D13" s="133"/>
      <c r="E13" s="176"/>
      <c r="F13" s="177"/>
      <c r="G13" s="178"/>
      <c r="H13" s="179"/>
      <c r="I13" s="30"/>
      <c r="J13" s="180"/>
      <c r="K13" s="179"/>
      <c r="L13" s="30"/>
      <c r="M13" s="21"/>
      <c r="N13" s="181"/>
      <c r="O13" s="182"/>
      <c r="P13" s="183"/>
      <c r="Q13" s="328"/>
      <c r="R13" s="30"/>
      <c r="S13" s="30"/>
      <c r="T13" s="328"/>
      <c r="U13" s="30"/>
      <c r="V13" s="185"/>
      <c r="W13" s="186"/>
      <c r="X13" s="187"/>
      <c r="Y13" s="188"/>
      <c r="Z13" s="189"/>
      <c r="AA13" s="187"/>
      <c r="AB13" s="188"/>
      <c r="AC13" s="162"/>
    </row>
    <row r="14" spans="2:29" ht="72" customHeight="1" x14ac:dyDescent="0.2">
      <c r="B14" s="190"/>
      <c r="C14" s="191"/>
      <c r="D14" s="192"/>
      <c r="E14" s="193"/>
      <c r="F14" s="194"/>
      <c r="G14" s="195"/>
      <c r="H14" s="196"/>
      <c r="I14" s="39"/>
      <c r="J14" s="197"/>
      <c r="K14" s="196"/>
      <c r="L14" s="39"/>
      <c r="M14" s="36"/>
      <c r="N14" s="198"/>
      <c r="O14" s="199"/>
      <c r="P14" s="200"/>
      <c r="Q14" s="329"/>
      <c r="R14" s="39"/>
      <c r="S14" s="39"/>
      <c r="T14" s="329"/>
      <c r="U14" s="39"/>
      <c r="V14" s="202"/>
      <c r="W14" s="203"/>
      <c r="X14" s="204"/>
      <c r="Y14" s="205"/>
      <c r="Z14" s="206"/>
      <c r="AA14" s="204"/>
      <c r="AB14" s="205"/>
      <c r="AC14" s="162"/>
    </row>
    <row r="15" spans="2:29" ht="12.9" customHeight="1" x14ac:dyDescent="0.2">
      <c r="B15" s="46" t="s">
        <v>211</v>
      </c>
      <c r="C15" s="47"/>
      <c r="D15" s="207">
        <f>SUM(D18,D21,D24,D27,D30,D33,)</f>
        <v>401</v>
      </c>
      <c r="E15" s="208">
        <f>E18+E21+E24+E27+E30+E33</f>
        <v>2211</v>
      </c>
      <c r="F15" s="208">
        <f>F18+F21+F24+F27+F30+F33</f>
        <v>1226</v>
      </c>
      <c r="G15" s="209">
        <f>G18+G21+G24+G27+G30+G33</f>
        <v>985</v>
      </c>
      <c r="H15" s="210">
        <f t="shared" ref="H15:AB15" si="0">H18+H21+H24+H27+H30+H33</f>
        <v>508</v>
      </c>
      <c r="I15" s="211">
        <f t="shared" si="0"/>
        <v>379</v>
      </c>
      <c r="J15" s="212">
        <f t="shared" si="0"/>
        <v>129</v>
      </c>
      <c r="K15" s="213">
        <f t="shared" si="0"/>
        <v>1703</v>
      </c>
      <c r="L15" s="211">
        <f>L18+L21+L24+L27+L30+L33</f>
        <v>847</v>
      </c>
      <c r="M15" s="214">
        <f t="shared" si="0"/>
        <v>856</v>
      </c>
      <c r="N15" s="215">
        <f>N18+N21+N24+N27+N30+N33</f>
        <v>1414</v>
      </c>
      <c r="O15" s="211">
        <f t="shared" si="0"/>
        <v>663</v>
      </c>
      <c r="P15" s="214">
        <f t="shared" si="0"/>
        <v>751</v>
      </c>
      <c r="Q15" s="211">
        <f>Q18+Q21+Q24+Q27+Q30+Q33</f>
        <v>246</v>
      </c>
      <c r="R15" s="211">
        <f>R18+R21+R24+R27+R30+R33</f>
        <v>129</v>
      </c>
      <c r="S15" s="211">
        <f>S18+S21+S24+S27+S30+S33</f>
        <v>117</v>
      </c>
      <c r="T15" s="211">
        <f t="shared" si="0"/>
        <v>1168</v>
      </c>
      <c r="U15" s="211">
        <f t="shared" si="0"/>
        <v>534</v>
      </c>
      <c r="V15" s="216">
        <f t="shared" si="0"/>
        <v>634</v>
      </c>
      <c r="W15" s="215">
        <f>W18+W21+W24+W27+W30+W33</f>
        <v>54</v>
      </c>
      <c r="X15" s="208">
        <f>X18+X21+X24+X27+X30+X33</f>
        <v>34</v>
      </c>
      <c r="Y15" s="217">
        <f>Y18+Y21+Y24+Y27+Y30+Y33</f>
        <v>20</v>
      </c>
      <c r="Z15" s="214">
        <f t="shared" si="0"/>
        <v>235</v>
      </c>
      <c r="AA15" s="208">
        <f t="shared" si="0"/>
        <v>150</v>
      </c>
      <c r="AB15" s="217">
        <f t="shared" si="0"/>
        <v>85</v>
      </c>
      <c r="AC15" s="218"/>
    </row>
    <row r="16" spans="2:29" ht="12.9" customHeight="1" x14ac:dyDescent="0.2">
      <c r="B16" s="51"/>
      <c r="C16" s="52"/>
      <c r="D16" s="53"/>
      <c r="E16" s="220"/>
      <c r="F16" s="220">
        <f>ROUND(F15/E15,3)</f>
        <v>0.55500000000000005</v>
      </c>
      <c r="G16" s="221">
        <f>ROUND(G15/E15,3)</f>
        <v>0.44500000000000001</v>
      </c>
      <c r="H16" s="222">
        <f>ROUND(H15/E15,3)</f>
        <v>0.23</v>
      </c>
      <c r="I16" s="223">
        <f>ROUND(I15/E15,3)</f>
        <v>0.17100000000000001</v>
      </c>
      <c r="J16" s="224">
        <f>ROUND(J15/E15,3)</f>
        <v>5.8000000000000003E-2</v>
      </c>
      <c r="K16" s="222">
        <f>ROUND(K15/E15,3)</f>
        <v>0.77</v>
      </c>
      <c r="L16" s="223">
        <f>ROUND(L15/E15,3)</f>
        <v>0.38300000000000001</v>
      </c>
      <c r="M16" s="225">
        <f>ROUND(M15/E15,3)</f>
        <v>0.38700000000000001</v>
      </c>
      <c r="N16" s="226">
        <f>ROUND(N15/E15,3)</f>
        <v>0.64</v>
      </c>
      <c r="O16" s="223">
        <f>ROUND(O15/E15,3)</f>
        <v>0.3</v>
      </c>
      <c r="P16" s="225">
        <f>ROUND(P15/E15,3)</f>
        <v>0.34</v>
      </c>
      <c r="Q16" s="223">
        <f>ROUND(Q15/E15,3)</f>
        <v>0.111</v>
      </c>
      <c r="R16" s="223">
        <f>ROUND(R15/E15,3)</f>
        <v>5.8000000000000003E-2</v>
      </c>
      <c r="S16" s="223">
        <f>ROUND(S15/E15,3)</f>
        <v>5.2999999999999999E-2</v>
      </c>
      <c r="T16" s="223">
        <f>ROUND(T15/E15,3)</f>
        <v>0.52800000000000002</v>
      </c>
      <c r="U16" s="223">
        <f>ROUND(U15/E15,3)</f>
        <v>0.24199999999999999</v>
      </c>
      <c r="V16" s="227">
        <f>ROUND(V15/E15,3)</f>
        <v>0.28699999999999998</v>
      </c>
      <c r="W16" s="226">
        <f>ROUND(W15/E15,3)</f>
        <v>2.4E-2</v>
      </c>
      <c r="X16" s="220">
        <f>ROUND(X15/E15,3)</f>
        <v>1.4999999999999999E-2</v>
      </c>
      <c r="Y16" s="228">
        <f>ROUND(Y15/E15,3)</f>
        <v>8.9999999999999993E-3</v>
      </c>
      <c r="Z16" s="229">
        <f>ROUND(Z15/E15,3)</f>
        <v>0.106</v>
      </c>
      <c r="AA16" s="220">
        <f>ROUND(AA15/E15,3)</f>
        <v>6.8000000000000005E-2</v>
      </c>
      <c r="AB16" s="228">
        <f>ROUND(AB15/E15,3)</f>
        <v>3.7999999999999999E-2</v>
      </c>
      <c r="AC16" s="230"/>
    </row>
    <row r="17" spans="2:29" ht="12.75" customHeight="1" thickBot="1" x14ac:dyDescent="0.25">
      <c r="B17" s="57"/>
      <c r="C17" s="58"/>
      <c r="D17" s="59"/>
      <c r="E17" s="330"/>
      <c r="F17" s="232">
        <f>ROUND(F15/F15,3)</f>
        <v>1</v>
      </c>
      <c r="G17" s="233">
        <f>ROUND(G15/G15,3)</f>
        <v>1</v>
      </c>
      <c r="H17" s="234"/>
      <c r="I17" s="235">
        <f>ROUND(I15/F15,3)</f>
        <v>0.309</v>
      </c>
      <c r="J17" s="236">
        <f>ROUND(J15/G15,3)</f>
        <v>0.13100000000000001</v>
      </c>
      <c r="K17" s="237"/>
      <c r="L17" s="235">
        <f>ROUND(L15/F15,3)</f>
        <v>0.69099999999999995</v>
      </c>
      <c r="M17" s="238">
        <f>ROUND(M15/G15,3)</f>
        <v>0.86899999999999999</v>
      </c>
      <c r="N17" s="239"/>
      <c r="O17" s="235">
        <f>ROUND(O15/F15,3)</f>
        <v>0.54100000000000004</v>
      </c>
      <c r="P17" s="238">
        <f>ROUND(P15/G15,3)</f>
        <v>0.76200000000000001</v>
      </c>
      <c r="Q17" s="240"/>
      <c r="R17" s="235">
        <f>ROUND(R15/F15,3)</f>
        <v>0.105</v>
      </c>
      <c r="S17" s="235">
        <f>ROUND(S15/G15,3)</f>
        <v>0.11899999999999999</v>
      </c>
      <c r="T17" s="240"/>
      <c r="U17" s="235">
        <f>ROUND(U15/F15,3)</f>
        <v>0.436</v>
      </c>
      <c r="V17" s="241">
        <f>ROUND(V15/G15,3)</f>
        <v>0.64400000000000002</v>
      </c>
      <c r="W17" s="239"/>
      <c r="X17" s="232">
        <f>ROUND(X15/F15,3)</f>
        <v>2.8000000000000001E-2</v>
      </c>
      <c r="Y17" s="242">
        <f>ROUND(Y15/G15,3)</f>
        <v>0.02</v>
      </c>
      <c r="Z17" s="243"/>
      <c r="AA17" s="232">
        <f>ROUND(AA15/F15,3)</f>
        <v>0.122</v>
      </c>
      <c r="AB17" s="242">
        <f>ROUND(AB15/G15,3)</f>
        <v>8.5999999999999993E-2</v>
      </c>
      <c r="AC17" s="230"/>
    </row>
    <row r="18" spans="2:29" ht="12.9" customHeight="1" thickTop="1" x14ac:dyDescent="0.2">
      <c r="B18" s="66" t="s">
        <v>212</v>
      </c>
      <c r="C18" s="67" t="s">
        <v>213</v>
      </c>
      <c r="D18" s="68">
        <v>45</v>
      </c>
      <c r="E18" s="244">
        <f>F18+G18</f>
        <v>104</v>
      </c>
      <c r="F18" s="244">
        <f>I18+L18</f>
        <v>94</v>
      </c>
      <c r="G18" s="245">
        <f>J18+M18</f>
        <v>10</v>
      </c>
      <c r="H18" s="246">
        <f>SUM(I18:J18)</f>
        <v>75</v>
      </c>
      <c r="I18" s="247">
        <v>70</v>
      </c>
      <c r="J18" s="248">
        <v>5</v>
      </c>
      <c r="K18" s="249">
        <f>L18+M18</f>
        <v>29</v>
      </c>
      <c r="L18" s="247">
        <f>O18+AA18+X18</f>
        <v>24</v>
      </c>
      <c r="M18" s="250">
        <f>P18+AB18+Y18</f>
        <v>5</v>
      </c>
      <c r="N18" s="251">
        <f>O18+P18</f>
        <v>24</v>
      </c>
      <c r="O18" s="247">
        <f>R18+U18</f>
        <v>20</v>
      </c>
      <c r="P18" s="247">
        <f>S18+V18</f>
        <v>4</v>
      </c>
      <c r="Q18" s="340">
        <f>R18+S18</f>
        <v>5</v>
      </c>
      <c r="R18" s="247">
        <v>5</v>
      </c>
      <c r="S18" s="247">
        <v>0</v>
      </c>
      <c r="T18" s="247">
        <f>SUM(U18:V18)</f>
        <v>19</v>
      </c>
      <c r="U18" s="247">
        <v>15</v>
      </c>
      <c r="V18" s="253">
        <v>4</v>
      </c>
      <c r="W18" s="251">
        <f>SUM(X18:Y18)</f>
        <v>0</v>
      </c>
      <c r="X18" s="244">
        <v>0</v>
      </c>
      <c r="Y18" s="254">
        <v>0</v>
      </c>
      <c r="Z18" s="340">
        <f>SUM(AA18:AB18)</f>
        <v>5</v>
      </c>
      <c r="AA18" s="244">
        <v>4</v>
      </c>
      <c r="AB18" s="254">
        <v>1</v>
      </c>
      <c r="AC18" s="218"/>
    </row>
    <row r="19" spans="2:29" ht="12.9" customHeight="1" x14ac:dyDescent="0.2">
      <c r="B19" s="72"/>
      <c r="C19" s="51"/>
      <c r="D19" s="53"/>
      <c r="E19" s="220"/>
      <c r="F19" s="220">
        <f>ROUND(F18/E18,3)</f>
        <v>0.90400000000000003</v>
      </c>
      <c r="G19" s="221">
        <f>ROUND(G18/E18,3)</f>
        <v>9.6000000000000002E-2</v>
      </c>
      <c r="H19" s="222">
        <f>ROUND(H18/E18,3)</f>
        <v>0.72099999999999997</v>
      </c>
      <c r="I19" s="223">
        <f>ROUND(I18/E18,3)</f>
        <v>0.67300000000000004</v>
      </c>
      <c r="J19" s="224">
        <f>ROUND(J18/E18,3)</f>
        <v>4.8000000000000001E-2</v>
      </c>
      <c r="K19" s="255">
        <f>ROUND(K18/E18,3)</f>
        <v>0.27900000000000003</v>
      </c>
      <c r="L19" s="223">
        <f>ROUND(L18/E18,3)</f>
        <v>0.23100000000000001</v>
      </c>
      <c r="M19" s="225">
        <f>ROUND(M18/E18,3)</f>
        <v>4.8000000000000001E-2</v>
      </c>
      <c r="N19" s="226">
        <f>ROUND(N18/E18,3)</f>
        <v>0.23100000000000001</v>
      </c>
      <c r="O19" s="223">
        <f>ROUND(O18/E18,3)</f>
        <v>0.192</v>
      </c>
      <c r="P19" s="223">
        <f>ROUND(P18/E18,3)</f>
        <v>3.7999999999999999E-2</v>
      </c>
      <c r="Q19" s="229">
        <f>ROUND(Q18/E18,3)</f>
        <v>4.8000000000000001E-2</v>
      </c>
      <c r="R19" s="223">
        <f>ROUND(R18/E18,3)</f>
        <v>4.8000000000000001E-2</v>
      </c>
      <c r="S19" s="223">
        <f>ROUND(S18/E18,3)</f>
        <v>0</v>
      </c>
      <c r="T19" s="223">
        <f>ROUND(T18/E18,3)</f>
        <v>0.183</v>
      </c>
      <c r="U19" s="223">
        <f>ROUND(U18/E18,3)</f>
        <v>0.14399999999999999</v>
      </c>
      <c r="V19" s="227">
        <f>ROUND(V18/E18,3)</f>
        <v>3.7999999999999999E-2</v>
      </c>
      <c r="W19" s="226">
        <f>ROUND(W18/E18,3)</f>
        <v>0</v>
      </c>
      <c r="X19" s="220">
        <f>ROUND(X18/E18,3)</f>
        <v>0</v>
      </c>
      <c r="Y19" s="257">
        <f>ROUND(Y18/E18,3)</f>
        <v>0</v>
      </c>
      <c r="Z19" s="229">
        <f>ROUND(Z18/E18,3)</f>
        <v>4.8000000000000001E-2</v>
      </c>
      <c r="AA19" s="220">
        <f>ROUND(AA18/E18,3)</f>
        <v>3.7999999999999999E-2</v>
      </c>
      <c r="AB19" s="257">
        <f>ROUND(AB18/E18,3)</f>
        <v>0.01</v>
      </c>
      <c r="AC19" s="230"/>
    </row>
    <row r="20" spans="2:29" ht="12.9" customHeight="1" x14ac:dyDescent="0.2">
      <c r="B20" s="72"/>
      <c r="C20" s="73"/>
      <c r="D20" s="74"/>
      <c r="E20" s="331"/>
      <c r="F20" s="259">
        <f>ROUND(F18/F18,3)</f>
        <v>1</v>
      </c>
      <c r="G20" s="260">
        <f>ROUND(G18/G18,3)</f>
        <v>1</v>
      </c>
      <c r="H20" s="261"/>
      <c r="I20" s="262">
        <f>ROUND(I18/F18,3)</f>
        <v>0.745</v>
      </c>
      <c r="J20" s="263">
        <f>ROUND(J18/G18,3)</f>
        <v>0.5</v>
      </c>
      <c r="K20" s="264"/>
      <c r="L20" s="262">
        <f>ROUND(L18/F18,3)</f>
        <v>0.255</v>
      </c>
      <c r="M20" s="265">
        <f>ROUND(M18/G18,3)</f>
        <v>0.5</v>
      </c>
      <c r="N20" s="266"/>
      <c r="O20" s="262">
        <f>ROUND(O18/F18,3)</f>
        <v>0.21299999999999999</v>
      </c>
      <c r="P20" s="262">
        <f>ROUND(P18/G18,3)</f>
        <v>0.4</v>
      </c>
      <c r="Q20" s="332"/>
      <c r="R20" s="262">
        <f>ROUND(R18/F18,3)</f>
        <v>5.2999999999999999E-2</v>
      </c>
      <c r="S20" s="262">
        <f>ROUND(S18/G18,3)</f>
        <v>0</v>
      </c>
      <c r="T20" s="268"/>
      <c r="U20" s="262">
        <f>ROUND(U18/F18,3)</f>
        <v>0.16</v>
      </c>
      <c r="V20" s="269">
        <f>ROUND(V18/G18,3)</f>
        <v>0.4</v>
      </c>
      <c r="W20" s="266"/>
      <c r="X20" s="259">
        <f>ROUND(X18/F18,3)</f>
        <v>0</v>
      </c>
      <c r="Y20" s="270">
        <f>ROUND(Y18/G18,3)</f>
        <v>0</v>
      </c>
      <c r="Z20" s="332"/>
      <c r="AA20" s="259">
        <f>ROUND(AA18/F18,3)</f>
        <v>4.2999999999999997E-2</v>
      </c>
      <c r="AB20" s="270">
        <f>ROUND(AB18/G18,3)</f>
        <v>0.1</v>
      </c>
      <c r="AC20" s="230"/>
    </row>
    <row r="21" spans="2:29" ht="12.9" customHeight="1" x14ac:dyDescent="0.2">
      <c r="B21" s="72"/>
      <c r="C21" s="99" t="s">
        <v>214</v>
      </c>
      <c r="D21" s="80">
        <v>75</v>
      </c>
      <c r="E21" s="208">
        <f>F21+G21</f>
        <v>263</v>
      </c>
      <c r="F21" s="208">
        <f>I21+L21</f>
        <v>166</v>
      </c>
      <c r="G21" s="209">
        <f>J21+M21</f>
        <v>97</v>
      </c>
      <c r="H21" s="210">
        <f>SUM(I21:J21)</f>
        <v>53</v>
      </c>
      <c r="I21" s="211">
        <v>29</v>
      </c>
      <c r="J21" s="212">
        <v>24</v>
      </c>
      <c r="K21" s="213">
        <f>L21+M21</f>
        <v>210</v>
      </c>
      <c r="L21" s="211">
        <f>O21+AA21+X21</f>
        <v>137</v>
      </c>
      <c r="M21" s="214">
        <f>P21+AB21+Y21</f>
        <v>73</v>
      </c>
      <c r="N21" s="271">
        <f>O21+P21</f>
        <v>141</v>
      </c>
      <c r="O21" s="211">
        <f>R21+U21</f>
        <v>76</v>
      </c>
      <c r="P21" s="272">
        <f>S21+V21</f>
        <v>65</v>
      </c>
      <c r="Q21" s="211">
        <f t="shared" ref="Q21" si="1">R21+S21</f>
        <v>58</v>
      </c>
      <c r="R21" s="211">
        <v>33</v>
      </c>
      <c r="S21" s="211">
        <v>25</v>
      </c>
      <c r="T21" s="211">
        <f>SUM(U21:V21)</f>
        <v>83</v>
      </c>
      <c r="U21" s="211">
        <v>43</v>
      </c>
      <c r="V21" s="216">
        <v>40</v>
      </c>
      <c r="W21" s="271">
        <f>SUM(X21:Y21)</f>
        <v>9</v>
      </c>
      <c r="X21" s="208">
        <v>8</v>
      </c>
      <c r="Y21" s="273">
        <v>1</v>
      </c>
      <c r="Z21" s="335">
        <f>SUM(AA21:AB21)</f>
        <v>60</v>
      </c>
      <c r="AA21" s="208">
        <v>53</v>
      </c>
      <c r="AB21" s="273">
        <v>7</v>
      </c>
      <c r="AC21" s="218"/>
    </row>
    <row r="22" spans="2:29" ht="12.9" customHeight="1" x14ac:dyDescent="0.2">
      <c r="B22" s="72"/>
      <c r="C22" s="274"/>
      <c r="D22" s="53"/>
      <c r="E22" s="220"/>
      <c r="F22" s="220">
        <f>ROUND(F21/E21,3)</f>
        <v>0.63100000000000001</v>
      </c>
      <c r="G22" s="221">
        <f>ROUND(G21/E21,3)</f>
        <v>0.36899999999999999</v>
      </c>
      <c r="H22" s="222">
        <f>ROUND(H21/E21,3)</f>
        <v>0.20200000000000001</v>
      </c>
      <c r="I22" s="223">
        <f>ROUND(I21/E21,3)</f>
        <v>0.11</v>
      </c>
      <c r="J22" s="224">
        <f>ROUND(J21/E21,3)</f>
        <v>9.0999999999999998E-2</v>
      </c>
      <c r="K22" s="255">
        <f>ROUND(K21/E21,3)</f>
        <v>0.79800000000000004</v>
      </c>
      <c r="L22" s="223">
        <f>ROUND(L21/E21,3)</f>
        <v>0.52100000000000002</v>
      </c>
      <c r="M22" s="225">
        <f>ROUND(M21/E21,3)</f>
        <v>0.27800000000000002</v>
      </c>
      <c r="N22" s="226">
        <f>ROUND(N21/E21,3)</f>
        <v>0.53600000000000003</v>
      </c>
      <c r="O22" s="223">
        <f>ROUND(O21/E21,3)</f>
        <v>0.28899999999999998</v>
      </c>
      <c r="P22" s="256">
        <f>ROUND(P21/E21,3)</f>
        <v>0.247</v>
      </c>
      <c r="Q22" s="223">
        <f t="shared" ref="Q22" si="2">ROUND(Q21/E21,3)</f>
        <v>0.221</v>
      </c>
      <c r="R22" s="223">
        <f>ROUND(R21/E21,3)</f>
        <v>0.125</v>
      </c>
      <c r="S22" s="223">
        <f>ROUND(S21/E21,3)</f>
        <v>9.5000000000000001E-2</v>
      </c>
      <c r="T22" s="223">
        <f>ROUND(T21/E21,3)</f>
        <v>0.316</v>
      </c>
      <c r="U22" s="223">
        <f>ROUND(U21/E21,3)</f>
        <v>0.16300000000000001</v>
      </c>
      <c r="V22" s="227">
        <f>ROUND(V21/E21,3)</f>
        <v>0.152</v>
      </c>
      <c r="W22" s="226">
        <f>ROUND(W21/E21,3)</f>
        <v>3.4000000000000002E-2</v>
      </c>
      <c r="X22" s="220">
        <f>ROUND(X21/E21,3)</f>
        <v>0.03</v>
      </c>
      <c r="Y22" s="257">
        <f>ROUND(Y21/E21,3)</f>
        <v>4.0000000000000001E-3</v>
      </c>
      <c r="Z22" s="229">
        <f>ROUND(Z21/E21,3)</f>
        <v>0.22800000000000001</v>
      </c>
      <c r="AA22" s="220">
        <f>ROUND(AA21/E21,3)</f>
        <v>0.20200000000000001</v>
      </c>
      <c r="AB22" s="257">
        <f>ROUND(AB21/E21,3)</f>
        <v>2.7E-2</v>
      </c>
      <c r="AC22" s="230"/>
    </row>
    <row r="23" spans="2:29" ht="12.9" customHeight="1" x14ac:dyDescent="0.2">
      <c r="B23" s="72"/>
      <c r="C23" s="97"/>
      <c r="D23" s="81"/>
      <c r="E23" s="331"/>
      <c r="F23" s="259">
        <f>ROUND(F21/F21,3)</f>
        <v>1</v>
      </c>
      <c r="G23" s="260">
        <f>ROUND(G21/G21,3)</f>
        <v>1</v>
      </c>
      <c r="H23" s="261"/>
      <c r="I23" s="262">
        <f>ROUND(I21/F21,3)</f>
        <v>0.17499999999999999</v>
      </c>
      <c r="J23" s="263">
        <f>ROUND(J21/G21,3)</f>
        <v>0.247</v>
      </c>
      <c r="K23" s="264"/>
      <c r="L23" s="262">
        <f>ROUND(L21/F21,3)</f>
        <v>0.82499999999999996</v>
      </c>
      <c r="M23" s="265">
        <f>ROUND(M21/G21,3)</f>
        <v>0.753</v>
      </c>
      <c r="N23" s="266"/>
      <c r="O23" s="262">
        <f>ROUND(O21/F21,3)</f>
        <v>0.45800000000000002</v>
      </c>
      <c r="P23" s="267">
        <f>ROUND(P21/G21,3)</f>
        <v>0.67</v>
      </c>
      <c r="Q23" s="268"/>
      <c r="R23" s="262">
        <f>ROUND(R21/F21,3)</f>
        <v>0.19900000000000001</v>
      </c>
      <c r="S23" s="262">
        <f>ROUND(S21/G21,3)</f>
        <v>0.25800000000000001</v>
      </c>
      <c r="T23" s="268"/>
      <c r="U23" s="262">
        <f>ROUND(U21/F21,3)</f>
        <v>0.25900000000000001</v>
      </c>
      <c r="V23" s="269">
        <f>ROUND(V21/G21,3)</f>
        <v>0.41199999999999998</v>
      </c>
      <c r="W23" s="266"/>
      <c r="X23" s="259">
        <f>ROUND(X21/F21,3)</f>
        <v>4.8000000000000001E-2</v>
      </c>
      <c r="Y23" s="270">
        <f>ROUND(Y21/G21,3)</f>
        <v>0.01</v>
      </c>
      <c r="Z23" s="332"/>
      <c r="AA23" s="259">
        <f>ROUND(AA21/F21,3)</f>
        <v>0.31900000000000001</v>
      </c>
      <c r="AB23" s="270">
        <f>ROUND(AB21/G21,3)</f>
        <v>7.1999999999999995E-2</v>
      </c>
      <c r="AC23" s="230"/>
    </row>
    <row r="24" spans="2:29" ht="12.9" customHeight="1" x14ac:dyDescent="0.2">
      <c r="B24" s="72"/>
      <c r="C24" s="275" t="s">
        <v>251</v>
      </c>
      <c r="D24" s="83">
        <v>24</v>
      </c>
      <c r="E24" s="208">
        <f>F24+G24</f>
        <v>156</v>
      </c>
      <c r="F24" s="208">
        <f>I24+L24</f>
        <v>150</v>
      </c>
      <c r="G24" s="209">
        <f>J24+M24</f>
        <v>6</v>
      </c>
      <c r="H24" s="210">
        <f t="shared" ref="H24" si="3">SUM(I24:J24)</f>
        <v>93</v>
      </c>
      <c r="I24" s="211">
        <v>91</v>
      </c>
      <c r="J24" s="212">
        <v>2</v>
      </c>
      <c r="K24" s="213">
        <f>L24+M24</f>
        <v>63</v>
      </c>
      <c r="L24" s="211">
        <f>O24+AA24+X24</f>
        <v>59</v>
      </c>
      <c r="M24" s="214">
        <f>P24+AB24+Y24</f>
        <v>4</v>
      </c>
      <c r="N24" s="271">
        <f>O24+P24</f>
        <v>58</v>
      </c>
      <c r="O24" s="211">
        <f>R24+U24</f>
        <v>54</v>
      </c>
      <c r="P24" s="272">
        <f>S24+V24</f>
        <v>4</v>
      </c>
      <c r="Q24" s="211">
        <f t="shared" ref="Q24" si="4">R24+S24</f>
        <v>1</v>
      </c>
      <c r="R24" s="211">
        <v>0</v>
      </c>
      <c r="S24" s="211">
        <v>1</v>
      </c>
      <c r="T24" s="211">
        <f>SUM(U24:V24)</f>
        <v>57</v>
      </c>
      <c r="U24" s="211">
        <v>54</v>
      </c>
      <c r="V24" s="216">
        <v>3</v>
      </c>
      <c r="W24" s="271">
        <f t="shared" ref="W24" si="5">SUM(X24:Y24)</f>
        <v>0</v>
      </c>
      <c r="X24" s="208">
        <v>0</v>
      </c>
      <c r="Y24" s="273">
        <v>0</v>
      </c>
      <c r="Z24" s="335">
        <f t="shared" ref="Z24" si="6">SUM(AA24:AB24)</f>
        <v>5</v>
      </c>
      <c r="AA24" s="208">
        <v>5</v>
      </c>
      <c r="AB24" s="273">
        <v>0</v>
      </c>
      <c r="AC24" s="218"/>
    </row>
    <row r="25" spans="2:29" ht="12.9" customHeight="1" x14ac:dyDescent="0.2">
      <c r="B25" s="72"/>
      <c r="C25" s="276"/>
      <c r="D25" s="53"/>
      <c r="E25" s="220"/>
      <c r="F25" s="220">
        <f>ROUND(F24/E24,3)</f>
        <v>0.96199999999999997</v>
      </c>
      <c r="G25" s="221">
        <f>ROUND(G24/E24,3)</f>
        <v>3.7999999999999999E-2</v>
      </c>
      <c r="H25" s="222">
        <f t="shared" ref="H25" si="7">ROUND(H24/E24,3)</f>
        <v>0.59599999999999997</v>
      </c>
      <c r="I25" s="223">
        <f>ROUND(I24/E24,3)</f>
        <v>0.58299999999999996</v>
      </c>
      <c r="J25" s="224">
        <f>ROUND(J24/E24,3)</f>
        <v>1.2999999999999999E-2</v>
      </c>
      <c r="K25" s="255">
        <f>ROUND(K24/E24,3)</f>
        <v>0.40400000000000003</v>
      </c>
      <c r="L25" s="223">
        <f>ROUND(L24/E24,3)</f>
        <v>0.378</v>
      </c>
      <c r="M25" s="225">
        <f>ROUND(M24/E24,3)</f>
        <v>2.5999999999999999E-2</v>
      </c>
      <c r="N25" s="226">
        <f>ROUND(N24/E24,3)</f>
        <v>0.372</v>
      </c>
      <c r="O25" s="223">
        <f>ROUND(O24/E24,3)</f>
        <v>0.34599999999999997</v>
      </c>
      <c r="P25" s="256">
        <f>ROUND(P24/E24,3)</f>
        <v>2.5999999999999999E-2</v>
      </c>
      <c r="Q25" s="223">
        <f t="shared" ref="Q25" si="8">ROUND(Q24/E24,3)</f>
        <v>6.0000000000000001E-3</v>
      </c>
      <c r="R25" s="223">
        <f>ROUND(R24/E24,3)</f>
        <v>0</v>
      </c>
      <c r="S25" s="223">
        <f>ROUND(S24/E24,3)</f>
        <v>6.0000000000000001E-3</v>
      </c>
      <c r="T25" s="223">
        <f>ROUND(T24/E24,3)</f>
        <v>0.36499999999999999</v>
      </c>
      <c r="U25" s="223">
        <f>ROUND(U24/E24,3)</f>
        <v>0.34599999999999997</v>
      </c>
      <c r="V25" s="227">
        <f>ROUND(V24/E24,3)</f>
        <v>1.9E-2</v>
      </c>
      <c r="W25" s="226">
        <f t="shared" ref="W25" si="9">ROUND(W24/E24,3)</f>
        <v>0</v>
      </c>
      <c r="X25" s="220">
        <f>ROUND(X24/E24,3)</f>
        <v>0</v>
      </c>
      <c r="Y25" s="257">
        <f>ROUND(Y24/E24,3)</f>
        <v>0</v>
      </c>
      <c r="Z25" s="229">
        <f>ROUND(Z24/E24,3)</f>
        <v>3.2000000000000001E-2</v>
      </c>
      <c r="AA25" s="220">
        <f>ROUND(AA24/E24,3)</f>
        <v>3.2000000000000001E-2</v>
      </c>
      <c r="AB25" s="257">
        <f>ROUND(AB24/E24,3)</f>
        <v>0</v>
      </c>
      <c r="AC25" s="230"/>
    </row>
    <row r="26" spans="2:29" ht="12.9" customHeight="1" x14ac:dyDescent="0.2">
      <c r="B26" s="72"/>
      <c r="C26" s="277"/>
      <c r="D26" s="81"/>
      <c r="E26" s="331"/>
      <c r="F26" s="259">
        <f>ROUND(F24/F24,3)</f>
        <v>1</v>
      </c>
      <c r="G26" s="260">
        <f>ROUND(G24/G24,3)</f>
        <v>1</v>
      </c>
      <c r="H26" s="261"/>
      <c r="I26" s="262">
        <f>ROUND(I24/F24,3)</f>
        <v>0.60699999999999998</v>
      </c>
      <c r="J26" s="263">
        <f>ROUND(J24/G24,3)</f>
        <v>0.33300000000000002</v>
      </c>
      <c r="K26" s="264"/>
      <c r="L26" s="262">
        <f>ROUND(L24/F24,3)</f>
        <v>0.39300000000000002</v>
      </c>
      <c r="M26" s="265">
        <f>ROUND(M24/G24,3)</f>
        <v>0.66700000000000004</v>
      </c>
      <c r="N26" s="266"/>
      <c r="O26" s="262">
        <f>ROUND(O24/F24,3)</f>
        <v>0.36</v>
      </c>
      <c r="P26" s="267">
        <f>ROUND(P24/G24,3)</f>
        <v>0.66700000000000004</v>
      </c>
      <c r="Q26" s="268"/>
      <c r="R26" s="262">
        <f>ROUND(R24/F24,3)</f>
        <v>0</v>
      </c>
      <c r="S26" s="262">
        <f>ROUND(S24/G24,3)</f>
        <v>0.16700000000000001</v>
      </c>
      <c r="T26" s="268"/>
      <c r="U26" s="262">
        <f>ROUND(U24/F24,3)</f>
        <v>0.36</v>
      </c>
      <c r="V26" s="269">
        <f>ROUND(V24/G24,3)</f>
        <v>0.5</v>
      </c>
      <c r="W26" s="266"/>
      <c r="X26" s="259">
        <f>ROUND(X24/F24,3)</f>
        <v>0</v>
      </c>
      <c r="Y26" s="270">
        <f>ROUND(Y24/G24,3)</f>
        <v>0</v>
      </c>
      <c r="Z26" s="332"/>
      <c r="AA26" s="259">
        <f>ROUND(AA24/F24,3)</f>
        <v>3.3000000000000002E-2</v>
      </c>
      <c r="AB26" s="270">
        <f>ROUND(AB24/G24,3)</f>
        <v>0</v>
      </c>
      <c r="AC26" s="230"/>
    </row>
    <row r="27" spans="2:29" ht="12.9" customHeight="1" x14ac:dyDescent="0.2">
      <c r="B27" s="72"/>
      <c r="C27" s="278" t="s">
        <v>216</v>
      </c>
      <c r="D27" s="83">
        <v>90</v>
      </c>
      <c r="E27" s="208">
        <f>F27+G27</f>
        <v>255</v>
      </c>
      <c r="F27" s="208">
        <f>I27+L27</f>
        <v>122</v>
      </c>
      <c r="G27" s="209">
        <f>J27+M27</f>
        <v>133</v>
      </c>
      <c r="H27" s="210">
        <f t="shared" ref="H27" si="10">SUM(I27:J27)</f>
        <v>49</v>
      </c>
      <c r="I27" s="211">
        <v>35</v>
      </c>
      <c r="J27" s="212">
        <v>14</v>
      </c>
      <c r="K27" s="213">
        <f>L27+M27</f>
        <v>206</v>
      </c>
      <c r="L27" s="211">
        <f>O27+AA27+X27</f>
        <v>87</v>
      </c>
      <c r="M27" s="214">
        <f>P27+AB27+Y27</f>
        <v>119</v>
      </c>
      <c r="N27" s="271">
        <f>O27+P27</f>
        <v>167</v>
      </c>
      <c r="O27" s="211">
        <f>R27+U27</f>
        <v>59</v>
      </c>
      <c r="P27" s="272">
        <f>S27+V27</f>
        <v>108</v>
      </c>
      <c r="Q27" s="211">
        <f t="shared" ref="Q27" si="11">R27+S27</f>
        <v>38</v>
      </c>
      <c r="R27" s="211">
        <v>14</v>
      </c>
      <c r="S27" s="211">
        <v>24</v>
      </c>
      <c r="T27" s="211">
        <f>SUM(U27:V27)</f>
        <v>129</v>
      </c>
      <c r="U27" s="211">
        <v>45</v>
      </c>
      <c r="V27" s="216">
        <v>84</v>
      </c>
      <c r="W27" s="271">
        <f t="shared" ref="W27" si="12">SUM(X27:Y27)</f>
        <v>2</v>
      </c>
      <c r="X27" s="208">
        <v>2</v>
      </c>
      <c r="Y27" s="273">
        <v>0</v>
      </c>
      <c r="Z27" s="335">
        <f t="shared" ref="Z27" si="13">SUM(AA27:AB27)</f>
        <v>37</v>
      </c>
      <c r="AA27" s="208">
        <v>26</v>
      </c>
      <c r="AB27" s="273">
        <v>11</v>
      </c>
      <c r="AC27" s="218"/>
    </row>
    <row r="28" spans="2:29" ht="12.9" customHeight="1" x14ac:dyDescent="0.2">
      <c r="B28" s="72"/>
      <c r="C28" s="184"/>
      <c r="D28" s="53"/>
      <c r="E28" s="220"/>
      <c r="F28" s="220">
        <f>ROUND(F27/E27,3)</f>
        <v>0.47799999999999998</v>
      </c>
      <c r="G28" s="221">
        <f>ROUND(G27/E27,3)</f>
        <v>0.52200000000000002</v>
      </c>
      <c r="H28" s="222">
        <f t="shared" ref="H28" si="14">ROUND(H27/E27,3)</f>
        <v>0.192</v>
      </c>
      <c r="I28" s="223">
        <f>ROUND(I27/E27,3)</f>
        <v>0.13700000000000001</v>
      </c>
      <c r="J28" s="224">
        <f>ROUND(J27/E27,3)</f>
        <v>5.5E-2</v>
      </c>
      <c r="K28" s="255">
        <f>ROUND(K27/E27,3)</f>
        <v>0.80800000000000005</v>
      </c>
      <c r="L28" s="223">
        <f>ROUND(L27/E27,3)</f>
        <v>0.34100000000000003</v>
      </c>
      <c r="M28" s="225">
        <f>ROUND(M27/E27,3)</f>
        <v>0.46700000000000003</v>
      </c>
      <c r="N28" s="226">
        <f>ROUND(N27/E27,3)</f>
        <v>0.65500000000000003</v>
      </c>
      <c r="O28" s="223">
        <f>ROUND(O27/E27,3)</f>
        <v>0.23100000000000001</v>
      </c>
      <c r="P28" s="256">
        <f>ROUND(P27/E27,3)</f>
        <v>0.42399999999999999</v>
      </c>
      <c r="Q28" s="223">
        <f t="shared" ref="Q28" si="15">ROUND(Q27/E27,3)</f>
        <v>0.14899999999999999</v>
      </c>
      <c r="R28" s="223">
        <f>ROUND(R27/E27,3)</f>
        <v>5.5E-2</v>
      </c>
      <c r="S28" s="223">
        <f>ROUND(S27/E27,3)</f>
        <v>9.4E-2</v>
      </c>
      <c r="T28" s="223">
        <f>ROUND(T27/E27,3)</f>
        <v>0.50600000000000001</v>
      </c>
      <c r="U28" s="223">
        <f>ROUND(U27/E27,3)</f>
        <v>0.17599999999999999</v>
      </c>
      <c r="V28" s="227">
        <f>ROUND(V27/E27,3)</f>
        <v>0.32900000000000001</v>
      </c>
      <c r="W28" s="226">
        <f t="shared" ref="W28" si="16">ROUND(W27/E27,3)</f>
        <v>8.0000000000000002E-3</v>
      </c>
      <c r="X28" s="220">
        <f>ROUND(X27/E27,3)</f>
        <v>8.0000000000000002E-3</v>
      </c>
      <c r="Y28" s="257">
        <f>ROUND(Y27/E27,3)</f>
        <v>0</v>
      </c>
      <c r="Z28" s="229">
        <f t="shared" ref="Z28" si="17">ROUND(Z27/E27,3)</f>
        <v>0.14499999999999999</v>
      </c>
      <c r="AA28" s="220">
        <f>ROUND(AA27/E27,3)</f>
        <v>0.10199999999999999</v>
      </c>
      <c r="AB28" s="257">
        <f>ROUND(AB27/E27,3)</f>
        <v>4.2999999999999997E-2</v>
      </c>
      <c r="AC28" s="230"/>
    </row>
    <row r="29" spans="2:29" ht="12.9" customHeight="1" x14ac:dyDescent="0.2">
      <c r="B29" s="72"/>
      <c r="C29" s="279"/>
      <c r="D29" s="81"/>
      <c r="E29" s="331"/>
      <c r="F29" s="259">
        <f>ROUND(F27/F27,3)</f>
        <v>1</v>
      </c>
      <c r="G29" s="260">
        <f>ROUND(G27/G27,3)</f>
        <v>1</v>
      </c>
      <c r="H29" s="261"/>
      <c r="I29" s="262">
        <f>ROUND(I27/F27,3)</f>
        <v>0.28699999999999998</v>
      </c>
      <c r="J29" s="263">
        <f>ROUND(J27/G27,3)</f>
        <v>0.105</v>
      </c>
      <c r="K29" s="264"/>
      <c r="L29" s="262">
        <f>ROUND(L27/F27,3)</f>
        <v>0.71299999999999997</v>
      </c>
      <c r="M29" s="265">
        <f>ROUND(M27/G27,3)</f>
        <v>0.89500000000000002</v>
      </c>
      <c r="N29" s="266"/>
      <c r="O29" s="262">
        <f>ROUND(O27/F27,3)</f>
        <v>0.48399999999999999</v>
      </c>
      <c r="P29" s="267">
        <f>ROUND(P27/G27,3)</f>
        <v>0.81200000000000006</v>
      </c>
      <c r="Q29" s="268"/>
      <c r="R29" s="262">
        <f>ROUND(R27/F27,3)</f>
        <v>0.115</v>
      </c>
      <c r="S29" s="262">
        <f>ROUND(S27/G27,3)</f>
        <v>0.18</v>
      </c>
      <c r="T29" s="268"/>
      <c r="U29" s="262">
        <f>ROUND(U27/F27,3)</f>
        <v>0.36899999999999999</v>
      </c>
      <c r="V29" s="269">
        <f>ROUND(V27/G27,3)</f>
        <v>0.63200000000000001</v>
      </c>
      <c r="W29" s="266"/>
      <c r="X29" s="259">
        <f>ROUND(X27/F27,3)</f>
        <v>1.6E-2</v>
      </c>
      <c r="Y29" s="270">
        <f>ROUND(Y27/G27,3)</f>
        <v>0</v>
      </c>
      <c r="Z29" s="332"/>
      <c r="AA29" s="259">
        <f>ROUND(AA27/F27,3)</f>
        <v>0.21299999999999999</v>
      </c>
      <c r="AB29" s="270">
        <f>ROUND(AB27/G27,3)</f>
        <v>8.3000000000000004E-2</v>
      </c>
      <c r="AC29" s="230"/>
    </row>
    <row r="30" spans="2:29" ht="12.9" customHeight="1" x14ac:dyDescent="0.2">
      <c r="B30" s="72"/>
      <c r="C30" s="99" t="s">
        <v>217</v>
      </c>
      <c r="D30" s="83">
        <v>8</v>
      </c>
      <c r="E30" s="208">
        <f>F30+G30</f>
        <v>13</v>
      </c>
      <c r="F30" s="208">
        <f>I30+L30</f>
        <v>8</v>
      </c>
      <c r="G30" s="209">
        <f>J30+M30</f>
        <v>5</v>
      </c>
      <c r="H30" s="210">
        <f t="shared" ref="H30" si="18">SUM(I30:J30)</f>
        <v>5</v>
      </c>
      <c r="I30" s="211">
        <v>3</v>
      </c>
      <c r="J30" s="212">
        <v>2</v>
      </c>
      <c r="K30" s="213">
        <f>L30+M30</f>
        <v>8</v>
      </c>
      <c r="L30" s="211">
        <f>O30+AA30+X30</f>
        <v>5</v>
      </c>
      <c r="M30" s="214">
        <f>P30+AB30+Y30</f>
        <v>3</v>
      </c>
      <c r="N30" s="271">
        <f>O30+P30</f>
        <v>7</v>
      </c>
      <c r="O30" s="211">
        <f>R30+U30</f>
        <v>4</v>
      </c>
      <c r="P30" s="272">
        <f>S30+V30</f>
        <v>3</v>
      </c>
      <c r="Q30" s="211">
        <f t="shared" ref="Q30" si="19">R30+S30</f>
        <v>2</v>
      </c>
      <c r="R30" s="211">
        <v>2</v>
      </c>
      <c r="S30" s="211">
        <v>0</v>
      </c>
      <c r="T30" s="211">
        <f>SUM(U30:V30)</f>
        <v>5</v>
      </c>
      <c r="U30" s="211">
        <v>2</v>
      </c>
      <c r="V30" s="216">
        <v>3</v>
      </c>
      <c r="W30" s="271">
        <f t="shared" ref="W30" si="20">SUM(X30:Y30)</f>
        <v>0</v>
      </c>
      <c r="X30" s="208">
        <v>0</v>
      </c>
      <c r="Y30" s="273">
        <v>0</v>
      </c>
      <c r="Z30" s="335">
        <f t="shared" ref="Z30" si="21">SUM(AA30:AB30)</f>
        <v>1</v>
      </c>
      <c r="AA30" s="208">
        <v>1</v>
      </c>
      <c r="AB30" s="273">
        <v>0</v>
      </c>
      <c r="AC30" s="218"/>
    </row>
    <row r="31" spans="2:29" ht="12.9" customHeight="1" x14ac:dyDescent="0.2">
      <c r="B31" s="72"/>
      <c r="C31" s="274"/>
      <c r="D31" s="53"/>
      <c r="E31" s="220"/>
      <c r="F31" s="220">
        <f>ROUND(F30/E30,3)</f>
        <v>0.61499999999999999</v>
      </c>
      <c r="G31" s="221">
        <f>ROUND(G30/E30,3)</f>
        <v>0.38500000000000001</v>
      </c>
      <c r="H31" s="222">
        <f t="shared" ref="H31:H52" si="22">ROUND(H30/E30,3)</f>
        <v>0.38500000000000001</v>
      </c>
      <c r="I31" s="223">
        <f>ROUND(I30/E30,3)</f>
        <v>0.23100000000000001</v>
      </c>
      <c r="J31" s="224">
        <f>ROUND(J30/E30,3)</f>
        <v>0.154</v>
      </c>
      <c r="K31" s="255">
        <f>ROUND(K30/E30,3)</f>
        <v>0.61499999999999999</v>
      </c>
      <c r="L31" s="223">
        <f>ROUND(L30/E30,3)</f>
        <v>0.38500000000000001</v>
      </c>
      <c r="M31" s="225">
        <f>ROUND(M30/E30,3)</f>
        <v>0.23100000000000001</v>
      </c>
      <c r="N31" s="226">
        <f>ROUND(N30/E30,3)</f>
        <v>0.53800000000000003</v>
      </c>
      <c r="O31" s="223">
        <f>ROUND(O30/E30,3)</f>
        <v>0.308</v>
      </c>
      <c r="P31" s="256">
        <f>ROUND(P30/E30,3)</f>
        <v>0.23100000000000001</v>
      </c>
      <c r="Q31" s="223">
        <f t="shared" ref="Q31" si="23">ROUND(Q30/E30,3)</f>
        <v>0.154</v>
      </c>
      <c r="R31" s="223">
        <f>ROUND(R30/E30,3)</f>
        <v>0.154</v>
      </c>
      <c r="S31" s="223">
        <f>ROUND(S30/E30,3)</f>
        <v>0</v>
      </c>
      <c r="T31" s="223">
        <f>ROUND(T30/E30,3)</f>
        <v>0.38500000000000001</v>
      </c>
      <c r="U31" s="223">
        <f>ROUND(U30/E30,3)</f>
        <v>0.154</v>
      </c>
      <c r="V31" s="227">
        <f>ROUND(V30/E30,3)</f>
        <v>0.23100000000000001</v>
      </c>
      <c r="W31" s="226">
        <f t="shared" ref="W31" si="24">ROUND(W30/E30,3)</f>
        <v>0</v>
      </c>
      <c r="X31" s="220">
        <f>ROUND(X30/E30,3)</f>
        <v>0</v>
      </c>
      <c r="Y31" s="257">
        <f>ROUND(Y30/E30,3)</f>
        <v>0</v>
      </c>
      <c r="Z31" s="229">
        <f t="shared" ref="Z31" si="25">ROUND(Z30/E30,3)</f>
        <v>7.6999999999999999E-2</v>
      </c>
      <c r="AA31" s="220">
        <f>ROUND(AA30/E30,3)</f>
        <v>7.6999999999999999E-2</v>
      </c>
      <c r="AB31" s="257">
        <f>ROUND(AB30/E30,3)</f>
        <v>0</v>
      </c>
      <c r="AC31" s="230"/>
    </row>
    <row r="32" spans="2:29" ht="12.9" customHeight="1" x14ac:dyDescent="0.2">
      <c r="B32" s="72"/>
      <c r="C32" s="97"/>
      <c r="D32" s="81"/>
      <c r="E32" s="331"/>
      <c r="F32" s="259">
        <f>ROUND(F30/F30,3)</f>
        <v>1</v>
      </c>
      <c r="G32" s="260">
        <v>0</v>
      </c>
      <c r="H32" s="261"/>
      <c r="I32" s="262">
        <f>ROUND(I30/F30,3)</f>
        <v>0.375</v>
      </c>
      <c r="J32" s="263">
        <v>0</v>
      </c>
      <c r="K32" s="264"/>
      <c r="L32" s="262">
        <f>ROUND(L30/F30,3)</f>
        <v>0.625</v>
      </c>
      <c r="M32" s="265">
        <v>0</v>
      </c>
      <c r="N32" s="266"/>
      <c r="O32" s="262">
        <f>ROUND(O30/F30,3)</f>
        <v>0.5</v>
      </c>
      <c r="P32" s="267">
        <v>0</v>
      </c>
      <c r="Q32" s="268"/>
      <c r="R32" s="262">
        <f>ROUND(R30/F30,3)</f>
        <v>0.25</v>
      </c>
      <c r="S32" s="262">
        <v>0</v>
      </c>
      <c r="T32" s="268"/>
      <c r="U32" s="262">
        <f>ROUND(U30/F30,3)</f>
        <v>0.25</v>
      </c>
      <c r="V32" s="269">
        <v>0</v>
      </c>
      <c r="W32" s="266"/>
      <c r="X32" s="259">
        <f>ROUND(X30/F30,3)</f>
        <v>0</v>
      </c>
      <c r="Y32" s="270">
        <v>0</v>
      </c>
      <c r="Z32" s="332"/>
      <c r="AA32" s="259">
        <f>ROUND(AA30/F30,3)</f>
        <v>0.125</v>
      </c>
      <c r="AB32" s="270">
        <v>0</v>
      </c>
      <c r="AC32" s="230"/>
    </row>
    <row r="33" spans="2:29" ht="12.9" customHeight="1" x14ac:dyDescent="0.2">
      <c r="B33" s="72"/>
      <c r="C33" s="274" t="s">
        <v>218</v>
      </c>
      <c r="D33" s="83">
        <v>159</v>
      </c>
      <c r="E33" s="208">
        <f>F33+G33</f>
        <v>1420</v>
      </c>
      <c r="F33" s="208">
        <f>I33+L33</f>
        <v>686</v>
      </c>
      <c r="G33" s="209">
        <f>J33+M33</f>
        <v>734</v>
      </c>
      <c r="H33" s="210">
        <f>SUM(I33:J33)</f>
        <v>233</v>
      </c>
      <c r="I33" s="211">
        <v>151</v>
      </c>
      <c r="J33" s="212">
        <v>82</v>
      </c>
      <c r="K33" s="213">
        <f>L33+M33</f>
        <v>1187</v>
      </c>
      <c r="L33" s="211">
        <f>O33+AA33+X33</f>
        <v>535</v>
      </c>
      <c r="M33" s="214">
        <f>P33+AB33+Y33</f>
        <v>652</v>
      </c>
      <c r="N33" s="271">
        <f>O33+P33</f>
        <v>1017</v>
      </c>
      <c r="O33" s="211">
        <f>R33+U33</f>
        <v>450</v>
      </c>
      <c r="P33" s="272">
        <f>S33+V33</f>
        <v>567</v>
      </c>
      <c r="Q33" s="211">
        <f t="shared" ref="Q33" si="26">R33+S33</f>
        <v>142</v>
      </c>
      <c r="R33" s="211">
        <v>75</v>
      </c>
      <c r="S33" s="211">
        <v>67</v>
      </c>
      <c r="T33" s="211">
        <f>SUM(U33:V33)</f>
        <v>875</v>
      </c>
      <c r="U33" s="211">
        <v>375</v>
      </c>
      <c r="V33" s="216">
        <v>500</v>
      </c>
      <c r="W33" s="271">
        <f t="shared" ref="W33" si="27">SUM(X33:Y33)</f>
        <v>43</v>
      </c>
      <c r="X33" s="208">
        <v>24</v>
      </c>
      <c r="Y33" s="273">
        <v>19</v>
      </c>
      <c r="Z33" s="335">
        <f t="shared" ref="Z33" si="28">SUM(AA33:AB33)</f>
        <v>127</v>
      </c>
      <c r="AA33" s="208">
        <v>61</v>
      </c>
      <c r="AB33" s="273">
        <v>66</v>
      </c>
      <c r="AC33" s="218"/>
    </row>
    <row r="34" spans="2:29" ht="12.9" customHeight="1" x14ac:dyDescent="0.2">
      <c r="B34" s="72"/>
      <c r="C34" s="274"/>
      <c r="D34" s="53"/>
      <c r="E34" s="220"/>
      <c r="F34" s="220">
        <f>ROUND(F33/E33,3)</f>
        <v>0.48299999999999998</v>
      </c>
      <c r="G34" s="221">
        <f>ROUND(G33/E33,3)</f>
        <v>0.51700000000000002</v>
      </c>
      <c r="H34" s="222">
        <f t="shared" ref="H34" si="29">ROUND(H33/E33,3)</f>
        <v>0.16400000000000001</v>
      </c>
      <c r="I34" s="223">
        <f>ROUND(I33/E33,3)</f>
        <v>0.106</v>
      </c>
      <c r="J34" s="224">
        <f>ROUND(J33/E33,3)</f>
        <v>5.8000000000000003E-2</v>
      </c>
      <c r="K34" s="255">
        <f>ROUND(K33/E33,3)</f>
        <v>0.83599999999999997</v>
      </c>
      <c r="L34" s="223">
        <f>ROUND(L33/E33,3)</f>
        <v>0.377</v>
      </c>
      <c r="M34" s="225">
        <f>ROUND(M33/E33,3)</f>
        <v>0.45900000000000002</v>
      </c>
      <c r="N34" s="226">
        <f>ROUND(N33/E33,3)</f>
        <v>0.71599999999999997</v>
      </c>
      <c r="O34" s="223">
        <f>ROUND(O33/E33,3)</f>
        <v>0.317</v>
      </c>
      <c r="P34" s="256">
        <f>ROUND(P33/E33,3)</f>
        <v>0.39900000000000002</v>
      </c>
      <c r="Q34" s="223">
        <f t="shared" ref="Q34" si="30">ROUND(Q33/E33,3)</f>
        <v>0.1</v>
      </c>
      <c r="R34" s="223">
        <f>ROUND(R33/E33,3)</f>
        <v>5.2999999999999999E-2</v>
      </c>
      <c r="S34" s="223">
        <f>ROUND(S33/E33,3)</f>
        <v>4.7E-2</v>
      </c>
      <c r="T34" s="223">
        <f>ROUND(T33/E33,3)</f>
        <v>0.61599999999999999</v>
      </c>
      <c r="U34" s="223">
        <f>ROUND(U33/E33,3)</f>
        <v>0.26400000000000001</v>
      </c>
      <c r="V34" s="227">
        <f>ROUND(V33/E33,3)</f>
        <v>0.35199999999999998</v>
      </c>
      <c r="W34" s="226">
        <f t="shared" ref="W34" si="31">ROUND(W33/E33,3)</f>
        <v>0.03</v>
      </c>
      <c r="X34" s="220">
        <f>ROUND(X33/E33,3)</f>
        <v>1.7000000000000001E-2</v>
      </c>
      <c r="Y34" s="257">
        <f>ROUND(Y33/E33,3)</f>
        <v>1.2999999999999999E-2</v>
      </c>
      <c r="Z34" s="229">
        <f t="shared" ref="Z34" si="32">ROUND(Z33/E33,3)</f>
        <v>8.8999999999999996E-2</v>
      </c>
      <c r="AA34" s="220">
        <f>ROUND(AA33/E33,3)</f>
        <v>4.2999999999999997E-2</v>
      </c>
      <c r="AB34" s="257">
        <f>ROUND(AB33/E33,3)</f>
        <v>4.5999999999999999E-2</v>
      </c>
      <c r="AC34" s="230"/>
    </row>
    <row r="35" spans="2:29" ht="12.9" customHeight="1" thickBot="1" x14ac:dyDescent="0.25">
      <c r="B35" s="89"/>
      <c r="C35" s="274"/>
      <c r="D35" s="90"/>
      <c r="E35" s="331"/>
      <c r="F35" s="259">
        <f>ROUND(F33/F33,3)</f>
        <v>1</v>
      </c>
      <c r="G35" s="260">
        <f>ROUND(G33/G33,3)</f>
        <v>1</v>
      </c>
      <c r="H35" s="294"/>
      <c r="I35" s="262">
        <f>ROUND(I33/F33,3)</f>
        <v>0.22</v>
      </c>
      <c r="J35" s="263">
        <f>ROUND(J33/G33,3)</f>
        <v>0.112</v>
      </c>
      <c r="K35" s="264"/>
      <c r="L35" s="280">
        <f>ROUND(L33/F33,3)</f>
        <v>0.78</v>
      </c>
      <c r="M35" s="265">
        <f>ROUND(M33/G33,3)</f>
        <v>0.88800000000000001</v>
      </c>
      <c r="N35" s="266"/>
      <c r="O35" s="262">
        <f>ROUND(O33/F33,3)</f>
        <v>0.65600000000000003</v>
      </c>
      <c r="P35" s="267">
        <f>ROUND(P33/G33,3)</f>
        <v>0.77200000000000002</v>
      </c>
      <c r="Q35" s="300"/>
      <c r="R35" s="262">
        <f>ROUND(R33/F33,3)</f>
        <v>0.109</v>
      </c>
      <c r="S35" s="262">
        <f>ROUND(S33/G33,3)</f>
        <v>9.0999999999999998E-2</v>
      </c>
      <c r="T35" s="268"/>
      <c r="U35" s="262">
        <f>ROUND(U33/F33,3)</f>
        <v>0.54700000000000004</v>
      </c>
      <c r="V35" s="269">
        <f>ROUND(V33/G33,3)</f>
        <v>0.68100000000000005</v>
      </c>
      <c r="W35" s="266"/>
      <c r="X35" s="259">
        <f>ROUND(X33/F33,3)</f>
        <v>3.5000000000000003E-2</v>
      </c>
      <c r="Y35" s="270">
        <f>ROUND(Y33/G33,3)</f>
        <v>2.5999999999999999E-2</v>
      </c>
      <c r="Z35" s="332"/>
      <c r="AA35" s="259">
        <f>ROUND(AA33/F33,3)</f>
        <v>8.8999999999999996E-2</v>
      </c>
      <c r="AB35" s="270">
        <f>ROUND(AB33/G33,3)</f>
        <v>0.09</v>
      </c>
      <c r="AC35" s="230"/>
    </row>
    <row r="36" spans="2:29" ht="12.9" customHeight="1" thickTop="1" x14ac:dyDescent="0.2">
      <c r="B36" s="66" t="s">
        <v>219</v>
      </c>
      <c r="C36" s="96" t="s">
        <v>220</v>
      </c>
      <c r="D36" s="83">
        <v>87</v>
      </c>
      <c r="E36" s="244">
        <f>F36+G36</f>
        <v>111</v>
      </c>
      <c r="F36" s="244">
        <f>I36+L36</f>
        <v>60</v>
      </c>
      <c r="G36" s="245">
        <f>J36+M36</f>
        <v>51</v>
      </c>
      <c r="H36" s="303">
        <f t="shared" ref="H36:H51" si="33">SUM(I36:J36)</f>
        <v>61</v>
      </c>
      <c r="I36" s="247">
        <v>38</v>
      </c>
      <c r="J36" s="248">
        <v>23</v>
      </c>
      <c r="K36" s="249">
        <f>L36+M36</f>
        <v>50</v>
      </c>
      <c r="L36" s="281">
        <f>O36+AA36+X36</f>
        <v>22</v>
      </c>
      <c r="M36" s="250">
        <f>P36+AB36+Y36</f>
        <v>28</v>
      </c>
      <c r="N36" s="251">
        <f>O36+P36</f>
        <v>44</v>
      </c>
      <c r="O36" s="247">
        <f>R36+U36</f>
        <v>18</v>
      </c>
      <c r="P36" s="252">
        <f>S36+V36</f>
        <v>26</v>
      </c>
      <c r="Q36" s="247">
        <f>R36+S36</f>
        <v>1</v>
      </c>
      <c r="R36" s="247">
        <v>1</v>
      </c>
      <c r="S36" s="247">
        <v>0</v>
      </c>
      <c r="T36" s="247">
        <f>U36+V36</f>
        <v>43</v>
      </c>
      <c r="U36" s="247">
        <v>17</v>
      </c>
      <c r="V36" s="253">
        <v>26</v>
      </c>
      <c r="W36" s="251">
        <f>SUM(X36:Y36)</f>
        <v>0</v>
      </c>
      <c r="X36" s="244">
        <v>0</v>
      </c>
      <c r="Y36" s="254">
        <v>0</v>
      </c>
      <c r="Z36" s="340">
        <f>SUM(AA36:AB36)</f>
        <v>6</v>
      </c>
      <c r="AA36" s="244">
        <v>4</v>
      </c>
      <c r="AB36" s="254">
        <v>2</v>
      </c>
      <c r="AC36" s="218"/>
    </row>
    <row r="37" spans="2:29" ht="12.9" customHeight="1" x14ac:dyDescent="0.2">
      <c r="B37" s="72"/>
      <c r="C37" s="97"/>
      <c r="D37" s="53"/>
      <c r="E37" s="220"/>
      <c r="F37" s="220">
        <f>ROUND(F36/E36,3)</f>
        <v>0.54100000000000004</v>
      </c>
      <c r="G37" s="221">
        <f>ROUND(G36/E36,3)</f>
        <v>0.45900000000000002</v>
      </c>
      <c r="H37" s="222">
        <f t="shared" si="22"/>
        <v>0.55000000000000004</v>
      </c>
      <c r="I37" s="223">
        <f>ROUND(I36/E36,3)</f>
        <v>0.34200000000000003</v>
      </c>
      <c r="J37" s="224">
        <f>ROUND(J36/E36,3)</f>
        <v>0.20699999999999999</v>
      </c>
      <c r="K37" s="255">
        <f>ROUND(K36/E36,3)</f>
        <v>0.45</v>
      </c>
      <c r="L37" s="223">
        <f>ROUND(L36/E36,3)</f>
        <v>0.19800000000000001</v>
      </c>
      <c r="M37" s="225">
        <f>ROUND(M36/E36,3)</f>
        <v>0.252</v>
      </c>
      <c r="N37" s="226">
        <f>ROUND(N36/E36,3)</f>
        <v>0.39600000000000002</v>
      </c>
      <c r="O37" s="223">
        <f>ROUND(O36/E36,3)</f>
        <v>0.16200000000000001</v>
      </c>
      <c r="P37" s="256">
        <f>ROUND(P36/E36,3)</f>
        <v>0.23400000000000001</v>
      </c>
      <c r="Q37" s="223">
        <f>ROUND(Q36/E36,3)</f>
        <v>8.9999999999999993E-3</v>
      </c>
      <c r="R37" s="223">
        <f>ROUND(R36/E36,3)</f>
        <v>8.9999999999999993E-3</v>
      </c>
      <c r="S37" s="223">
        <f>ROUND(S36/E36,3)</f>
        <v>0</v>
      </c>
      <c r="T37" s="223">
        <f>ROUND(T36/E36,3)</f>
        <v>0.38700000000000001</v>
      </c>
      <c r="U37" s="223">
        <f>ROUND(U36/E36,3)</f>
        <v>0.153</v>
      </c>
      <c r="V37" s="227">
        <f>ROUND(V36/E36,3)</f>
        <v>0.23400000000000001</v>
      </c>
      <c r="W37" s="226">
        <f>ROUND(W36/E36,3)</f>
        <v>0</v>
      </c>
      <c r="X37" s="220">
        <f>ROUND(X36/E36,3)</f>
        <v>0</v>
      </c>
      <c r="Y37" s="257">
        <f>ROUND(Y36/E36,3)</f>
        <v>0</v>
      </c>
      <c r="Z37" s="229">
        <f>ROUND(Z36/E36,3)</f>
        <v>5.3999999999999999E-2</v>
      </c>
      <c r="AA37" s="220">
        <f>ROUND(AA36/E36,3)</f>
        <v>3.5999999999999997E-2</v>
      </c>
      <c r="AB37" s="257">
        <f>ROUND(AB36/E36,3)</f>
        <v>1.7999999999999999E-2</v>
      </c>
      <c r="AC37" s="230"/>
    </row>
    <row r="38" spans="2:29" ht="12.9" customHeight="1" x14ac:dyDescent="0.2">
      <c r="B38" s="72"/>
      <c r="C38" s="98"/>
      <c r="D38" s="81"/>
      <c r="E38" s="331"/>
      <c r="F38" s="259">
        <f>ROUND(F36/F36,3)</f>
        <v>1</v>
      </c>
      <c r="G38" s="260">
        <f>ROUND(G36/G36,3)</f>
        <v>1</v>
      </c>
      <c r="H38" s="261"/>
      <c r="I38" s="262">
        <f>ROUND(I36/F36,3)</f>
        <v>0.63300000000000001</v>
      </c>
      <c r="J38" s="263">
        <f>ROUND(J36/G36,3)</f>
        <v>0.45100000000000001</v>
      </c>
      <c r="K38" s="264"/>
      <c r="L38" s="262">
        <f>ROUND(L36/F36,3)</f>
        <v>0.36699999999999999</v>
      </c>
      <c r="M38" s="269">
        <f>ROUND(M36/G36,3)</f>
        <v>0.54900000000000004</v>
      </c>
      <c r="N38" s="266"/>
      <c r="O38" s="262">
        <f>ROUND(O36/F36,3)</f>
        <v>0.3</v>
      </c>
      <c r="P38" s="267">
        <f>ROUND(P36/G36,3)</f>
        <v>0.51</v>
      </c>
      <c r="Q38" s="268"/>
      <c r="R38" s="262">
        <f>ROUND(R36/F36,3)</f>
        <v>1.7000000000000001E-2</v>
      </c>
      <c r="S38" s="262">
        <f>ROUND(S36/G36,3)</f>
        <v>0</v>
      </c>
      <c r="T38" s="268"/>
      <c r="U38" s="262">
        <f>ROUND(U36/F36,3)</f>
        <v>0.28299999999999997</v>
      </c>
      <c r="V38" s="269">
        <f>ROUND(V36/G36,3)</f>
        <v>0.51</v>
      </c>
      <c r="W38" s="266"/>
      <c r="X38" s="259">
        <f>ROUND(X36/F36,3)</f>
        <v>0</v>
      </c>
      <c r="Y38" s="270">
        <f>ROUND(Y36/G36,3)</f>
        <v>0</v>
      </c>
      <c r="Z38" s="332"/>
      <c r="AA38" s="259">
        <f>ROUND(AA36/F36,3)</f>
        <v>6.7000000000000004E-2</v>
      </c>
      <c r="AB38" s="270">
        <f>ROUND(AB36/G36,3)</f>
        <v>3.9E-2</v>
      </c>
      <c r="AC38" s="230"/>
    </row>
    <row r="39" spans="2:29" ht="12.9" customHeight="1" x14ac:dyDescent="0.2">
      <c r="B39" s="72"/>
      <c r="C39" s="98" t="s">
        <v>221</v>
      </c>
      <c r="D39" s="83">
        <v>178</v>
      </c>
      <c r="E39" s="208">
        <f>F39+G39</f>
        <v>408</v>
      </c>
      <c r="F39" s="208">
        <f>I39+L39</f>
        <v>252</v>
      </c>
      <c r="G39" s="209">
        <f>J39+M39</f>
        <v>156</v>
      </c>
      <c r="H39" s="210">
        <f t="shared" si="33"/>
        <v>159</v>
      </c>
      <c r="I39" s="211">
        <v>112</v>
      </c>
      <c r="J39" s="212">
        <v>47</v>
      </c>
      <c r="K39" s="213">
        <f>L39+M39</f>
        <v>249</v>
      </c>
      <c r="L39" s="211">
        <f>O39+AA39+X39</f>
        <v>140</v>
      </c>
      <c r="M39" s="282">
        <f>P39+AB39+Y39</f>
        <v>109</v>
      </c>
      <c r="N39" s="271">
        <f>O39+P39</f>
        <v>201</v>
      </c>
      <c r="O39" s="211">
        <f>R39+U39</f>
        <v>108</v>
      </c>
      <c r="P39" s="272">
        <f>S39+V39</f>
        <v>93</v>
      </c>
      <c r="Q39" s="211">
        <f t="shared" ref="Q39" si="34">R39+S39</f>
        <v>24</v>
      </c>
      <c r="R39" s="211">
        <v>15</v>
      </c>
      <c r="S39" s="211">
        <v>9</v>
      </c>
      <c r="T39" s="211">
        <f t="shared" ref="T39" si="35">U39+V39</f>
        <v>177</v>
      </c>
      <c r="U39" s="211">
        <v>93</v>
      </c>
      <c r="V39" s="216">
        <v>84</v>
      </c>
      <c r="W39" s="271">
        <f>SUM(X39:Y39)</f>
        <v>5</v>
      </c>
      <c r="X39" s="208">
        <v>3</v>
      </c>
      <c r="Y39" s="273">
        <v>2</v>
      </c>
      <c r="Z39" s="335">
        <f>SUM(AA39:AB39)</f>
        <v>43</v>
      </c>
      <c r="AA39" s="208">
        <v>29</v>
      </c>
      <c r="AB39" s="273">
        <v>14</v>
      </c>
      <c r="AC39" s="218"/>
    </row>
    <row r="40" spans="2:29" ht="12.9" customHeight="1" x14ac:dyDescent="0.2">
      <c r="B40" s="72"/>
      <c r="C40" s="98"/>
      <c r="D40" s="53"/>
      <c r="E40" s="220"/>
      <c r="F40" s="220">
        <f>ROUND(F39/E39,3)</f>
        <v>0.61799999999999999</v>
      </c>
      <c r="G40" s="221">
        <f>ROUND(G39/E39,3)</f>
        <v>0.38200000000000001</v>
      </c>
      <c r="H40" s="222">
        <f t="shared" si="22"/>
        <v>0.39</v>
      </c>
      <c r="I40" s="223">
        <f>ROUND(I39/E39,3)</f>
        <v>0.27500000000000002</v>
      </c>
      <c r="J40" s="224">
        <f>ROUND(J39/E39,3)</f>
        <v>0.115</v>
      </c>
      <c r="K40" s="255">
        <f>ROUND(K39/E39,3)</f>
        <v>0.61</v>
      </c>
      <c r="L40" s="223">
        <f>ROUND(L39/E39,3)</f>
        <v>0.34300000000000003</v>
      </c>
      <c r="M40" s="225">
        <f>ROUND(M39/E39,3)</f>
        <v>0.26700000000000002</v>
      </c>
      <c r="N40" s="226">
        <f>ROUND(N39/E39,3)</f>
        <v>0.49299999999999999</v>
      </c>
      <c r="O40" s="223">
        <f>ROUND(O39/E39,3)</f>
        <v>0.26500000000000001</v>
      </c>
      <c r="P40" s="256">
        <f>ROUND(P39/E39,3)</f>
        <v>0.22800000000000001</v>
      </c>
      <c r="Q40" s="223">
        <f t="shared" ref="Q40" si="36">ROUND(Q39/E39,3)</f>
        <v>5.8999999999999997E-2</v>
      </c>
      <c r="R40" s="223">
        <f>ROUND(R39/E39,3)</f>
        <v>3.6999999999999998E-2</v>
      </c>
      <c r="S40" s="223">
        <f>ROUND(S39/E39,3)</f>
        <v>2.1999999999999999E-2</v>
      </c>
      <c r="T40" s="223">
        <f>ROUND(T39/E39,3)</f>
        <v>0.434</v>
      </c>
      <c r="U40" s="223">
        <f>ROUND(U39/E39,3)</f>
        <v>0.22800000000000001</v>
      </c>
      <c r="V40" s="227">
        <f>ROUND(V39/E39,3)</f>
        <v>0.20599999999999999</v>
      </c>
      <c r="W40" s="226">
        <f>ROUND(W39/E39,3)</f>
        <v>1.2E-2</v>
      </c>
      <c r="X40" s="220">
        <f>ROUND(X39/E39,3)</f>
        <v>7.0000000000000001E-3</v>
      </c>
      <c r="Y40" s="257">
        <f>ROUND(Y39/E39,3)</f>
        <v>5.0000000000000001E-3</v>
      </c>
      <c r="Z40" s="229">
        <f>ROUND(Z39/E39,3)</f>
        <v>0.105</v>
      </c>
      <c r="AA40" s="220">
        <f>ROUND(AA39/E39,3)</f>
        <v>7.0999999999999994E-2</v>
      </c>
      <c r="AB40" s="257">
        <f>ROUND(AB39/E39,3)</f>
        <v>3.4000000000000002E-2</v>
      </c>
      <c r="AC40" s="230"/>
    </row>
    <row r="41" spans="2:29" ht="12.9" customHeight="1" x14ac:dyDescent="0.2">
      <c r="B41" s="72"/>
      <c r="C41" s="98"/>
      <c r="D41" s="81"/>
      <c r="E41" s="331"/>
      <c r="F41" s="259">
        <f>ROUND(F39/F39,3)</f>
        <v>1</v>
      </c>
      <c r="G41" s="260">
        <f>ROUND(G39/G39,3)</f>
        <v>1</v>
      </c>
      <c r="H41" s="261"/>
      <c r="I41" s="262">
        <f>ROUND(I39/F39,3)</f>
        <v>0.44400000000000001</v>
      </c>
      <c r="J41" s="263">
        <f>ROUND(J39/G39,3)</f>
        <v>0.30099999999999999</v>
      </c>
      <c r="K41" s="264"/>
      <c r="L41" s="262">
        <f>ROUND(L39/F39,3)</f>
        <v>0.55600000000000005</v>
      </c>
      <c r="M41" s="265">
        <f>ROUND(M39/G39,3)</f>
        <v>0.69899999999999995</v>
      </c>
      <c r="N41" s="266"/>
      <c r="O41" s="262">
        <f>ROUND(O39/F39,3)</f>
        <v>0.42899999999999999</v>
      </c>
      <c r="P41" s="267">
        <f>ROUND(P39/G39,3)</f>
        <v>0.59599999999999997</v>
      </c>
      <c r="Q41" s="268"/>
      <c r="R41" s="262">
        <f>ROUND(R39/F39,3)</f>
        <v>0.06</v>
      </c>
      <c r="S41" s="262">
        <f>ROUND(S39/G39,3)</f>
        <v>5.8000000000000003E-2</v>
      </c>
      <c r="T41" s="268"/>
      <c r="U41" s="262">
        <f>ROUND(U39/F39,3)</f>
        <v>0.36899999999999999</v>
      </c>
      <c r="V41" s="269">
        <f>ROUND(V39/G39,3)</f>
        <v>0.53800000000000003</v>
      </c>
      <c r="W41" s="266"/>
      <c r="X41" s="259">
        <f>ROUND(X39/F39,3)</f>
        <v>1.2E-2</v>
      </c>
      <c r="Y41" s="270">
        <f>ROUND(Y39/G39,3)</f>
        <v>1.2999999999999999E-2</v>
      </c>
      <c r="Z41" s="332"/>
      <c r="AA41" s="259">
        <f>ROUND(AA39/F39,3)</f>
        <v>0.115</v>
      </c>
      <c r="AB41" s="270">
        <f>ROUND(AB39/G39,3)</f>
        <v>0.09</v>
      </c>
      <c r="AC41" s="230"/>
    </row>
    <row r="42" spans="2:29" ht="12.9" customHeight="1" x14ac:dyDescent="0.2">
      <c r="B42" s="72"/>
      <c r="C42" s="97" t="s">
        <v>222</v>
      </c>
      <c r="D42" s="83">
        <v>53</v>
      </c>
      <c r="E42" s="283">
        <f>F42+G42</f>
        <v>271</v>
      </c>
      <c r="F42" s="283">
        <f>I42+L42</f>
        <v>190</v>
      </c>
      <c r="G42" s="284">
        <f>J42+M42</f>
        <v>81</v>
      </c>
      <c r="H42" s="210">
        <f t="shared" si="33"/>
        <v>125</v>
      </c>
      <c r="I42" s="281">
        <v>108</v>
      </c>
      <c r="J42" s="285">
        <v>17</v>
      </c>
      <c r="K42" s="286">
        <f>L42+M42</f>
        <v>146</v>
      </c>
      <c r="L42" s="211">
        <f>O42+AA42+X42</f>
        <v>82</v>
      </c>
      <c r="M42" s="282">
        <f>P42+AB42+Y42</f>
        <v>64</v>
      </c>
      <c r="N42" s="287">
        <f>O42+P42</f>
        <v>126</v>
      </c>
      <c r="O42" s="281">
        <f>R42+U42</f>
        <v>72</v>
      </c>
      <c r="P42" s="288">
        <f>S42+V42</f>
        <v>54</v>
      </c>
      <c r="Q42" s="211">
        <f t="shared" ref="Q42" si="37">R42+S42</f>
        <v>25</v>
      </c>
      <c r="R42" s="281">
        <v>20</v>
      </c>
      <c r="S42" s="281">
        <v>5</v>
      </c>
      <c r="T42" s="211">
        <f t="shared" ref="T42:T51" si="38">U42+V42</f>
        <v>101</v>
      </c>
      <c r="U42" s="281">
        <v>52</v>
      </c>
      <c r="V42" s="289">
        <v>49</v>
      </c>
      <c r="W42" s="271">
        <f t="shared" ref="W42" si="39">SUM(X42:Y42)</f>
        <v>3</v>
      </c>
      <c r="X42" s="283">
        <v>1</v>
      </c>
      <c r="Y42" s="290">
        <v>2</v>
      </c>
      <c r="Z42" s="335">
        <f t="shared" ref="Z42" si="40">SUM(AA42:AB42)</f>
        <v>17</v>
      </c>
      <c r="AA42" s="283">
        <v>9</v>
      </c>
      <c r="AB42" s="290">
        <v>8</v>
      </c>
      <c r="AC42" s="218"/>
    </row>
    <row r="43" spans="2:29" ht="12.9" customHeight="1" x14ac:dyDescent="0.2">
      <c r="B43" s="72"/>
      <c r="C43" s="98"/>
      <c r="D43" s="53"/>
      <c r="E43" s="220"/>
      <c r="F43" s="220">
        <f>ROUND(F42/E42,3)</f>
        <v>0.70099999999999996</v>
      </c>
      <c r="G43" s="221">
        <f>ROUND(G42/E42,3)</f>
        <v>0.29899999999999999</v>
      </c>
      <c r="H43" s="222">
        <f t="shared" si="22"/>
        <v>0.46100000000000002</v>
      </c>
      <c r="I43" s="223">
        <f>ROUND(I42/E42,3)</f>
        <v>0.39900000000000002</v>
      </c>
      <c r="J43" s="224">
        <f>ROUND(J42/E42,3)</f>
        <v>6.3E-2</v>
      </c>
      <c r="K43" s="255">
        <f>ROUND(K42/E42,3)</f>
        <v>0.53900000000000003</v>
      </c>
      <c r="L43" s="223">
        <f>ROUND(L42/E42,3)</f>
        <v>0.30299999999999999</v>
      </c>
      <c r="M43" s="225">
        <f>ROUND(M42/E42,3)</f>
        <v>0.23599999999999999</v>
      </c>
      <c r="N43" s="226">
        <f>ROUND(N42/E42,3)</f>
        <v>0.46500000000000002</v>
      </c>
      <c r="O43" s="223">
        <f>ROUND(O42/E42,3)</f>
        <v>0.26600000000000001</v>
      </c>
      <c r="P43" s="256">
        <f>ROUND(P42/E42,3)</f>
        <v>0.19900000000000001</v>
      </c>
      <c r="Q43" s="223">
        <f t="shared" ref="Q43" si="41">ROUND(Q42/E42,3)</f>
        <v>9.1999999999999998E-2</v>
      </c>
      <c r="R43" s="223">
        <f>ROUND(R42/E42,3)</f>
        <v>7.3999999999999996E-2</v>
      </c>
      <c r="S43" s="223">
        <f>ROUND(S42/E42,3)</f>
        <v>1.7999999999999999E-2</v>
      </c>
      <c r="T43" s="223">
        <f t="shared" ref="T43" si="42">ROUND(T42/E42,3)</f>
        <v>0.373</v>
      </c>
      <c r="U43" s="223">
        <f>ROUND(U42/E42,3)</f>
        <v>0.192</v>
      </c>
      <c r="V43" s="227">
        <f>ROUND(V42/E42,3)</f>
        <v>0.18099999999999999</v>
      </c>
      <c r="W43" s="226">
        <f t="shared" ref="W43" si="43">ROUND(W42/E42,3)</f>
        <v>1.0999999999999999E-2</v>
      </c>
      <c r="X43" s="220">
        <f>ROUND(X42/E42,3)</f>
        <v>4.0000000000000001E-3</v>
      </c>
      <c r="Y43" s="257">
        <f>ROUND(Y42/E42,3)</f>
        <v>7.0000000000000001E-3</v>
      </c>
      <c r="Z43" s="229">
        <f t="shared" ref="Z43" si="44">ROUND(Z42/E42,3)</f>
        <v>6.3E-2</v>
      </c>
      <c r="AA43" s="220">
        <f>ROUND(AA42/E42,3)</f>
        <v>3.3000000000000002E-2</v>
      </c>
      <c r="AB43" s="257">
        <f>ROUND(AB42/E42,3)</f>
        <v>0.03</v>
      </c>
      <c r="AC43" s="230"/>
    </row>
    <row r="44" spans="2:29" ht="12.9" customHeight="1" x14ac:dyDescent="0.2">
      <c r="B44" s="72"/>
      <c r="C44" s="98"/>
      <c r="D44" s="81"/>
      <c r="E44" s="331"/>
      <c r="F44" s="259">
        <f>ROUND(F42/F42,3)</f>
        <v>1</v>
      </c>
      <c r="G44" s="260">
        <f>ROUND(G42/G42,3)</f>
        <v>1</v>
      </c>
      <c r="H44" s="261"/>
      <c r="I44" s="262">
        <f>ROUND(I42/F42,3)</f>
        <v>0.56799999999999995</v>
      </c>
      <c r="J44" s="263">
        <f>ROUND(J42/G42,3)</f>
        <v>0.21</v>
      </c>
      <c r="K44" s="264"/>
      <c r="L44" s="262">
        <f>ROUND(L42/F42,3)</f>
        <v>0.432</v>
      </c>
      <c r="M44" s="265">
        <f>ROUND(M42/G42,3)</f>
        <v>0.79</v>
      </c>
      <c r="N44" s="266"/>
      <c r="O44" s="262">
        <f>ROUND(O42/F42,3)</f>
        <v>0.379</v>
      </c>
      <c r="P44" s="267">
        <f>ROUND(P42/G42,3)</f>
        <v>0.66700000000000004</v>
      </c>
      <c r="Q44" s="268"/>
      <c r="R44" s="262">
        <f>ROUND(R42/F42,3)</f>
        <v>0.105</v>
      </c>
      <c r="S44" s="262">
        <f>ROUND(S42/G42,3)</f>
        <v>6.2E-2</v>
      </c>
      <c r="T44" s="268"/>
      <c r="U44" s="262">
        <f>ROUND(U42/F42,3)</f>
        <v>0.27400000000000002</v>
      </c>
      <c r="V44" s="269">
        <f>ROUND(V42/G42,3)</f>
        <v>0.60499999999999998</v>
      </c>
      <c r="W44" s="266"/>
      <c r="X44" s="259">
        <f>ROUND(X42/F42,3)</f>
        <v>5.0000000000000001E-3</v>
      </c>
      <c r="Y44" s="270">
        <f>ROUND(Y42/G42,3)</f>
        <v>2.5000000000000001E-2</v>
      </c>
      <c r="Z44" s="332"/>
      <c r="AA44" s="259">
        <f>ROUND(AA42/F42,3)</f>
        <v>4.7E-2</v>
      </c>
      <c r="AB44" s="270">
        <f>ROUND(AB42/G42,3)</f>
        <v>9.9000000000000005E-2</v>
      </c>
      <c r="AC44" s="230"/>
    </row>
    <row r="45" spans="2:29" ht="12.9" customHeight="1" x14ac:dyDescent="0.2">
      <c r="B45" s="72"/>
      <c r="C45" s="98" t="s">
        <v>223</v>
      </c>
      <c r="D45" s="83">
        <v>26</v>
      </c>
      <c r="E45" s="208">
        <f>F45+G45</f>
        <v>255</v>
      </c>
      <c r="F45" s="208">
        <f>I45+L45</f>
        <v>127</v>
      </c>
      <c r="G45" s="209">
        <f>J45+M45</f>
        <v>128</v>
      </c>
      <c r="H45" s="210">
        <f t="shared" si="33"/>
        <v>23</v>
      </c>
      <c r="I45" s="211">
        <v>19</v>
      </c>
      <c r="J45" s="212">
        <v>4</v>
      </c>
      <c r="K45" s="213">
        <f>L45+M45</f>
        <v>232</v>
      </c>
      <c r="L45" s="211">
        <f>O45+AA45+X45</f>
        <v>108</v>
      </c>
      <c r="M45" s="282">
        <f>P45+AB45+Y45</f>
        <v>124</v>
      </c>
      <c r="N45" s="271">
        <f>O45+P45</f>
        <v>174</v>
      </c>
      <c r="O45" s="211">
        <f>R45+U45</f>
        <v>73</v>
      </c>
      <c r="P45" s="272">
        <f>S45+V45</f>
        <v>101</v>
      </c>
      <c r="Q45" s="211">
        <f t="shared" ref="Q45" si="45">R45+S45</f>
        <v>37</v>
      </c>
      <c r="R45" s="211">
        <v>20</v>
      </c>
      <c r="S45" s="211">
        <v>17</v>
      </c>
      <c r="T45" s="211">
        <f t="shared" si="38"/>
        <v>137</v>
      </c>
      <c r="U45" s="211">
        <v>53</v>
      </c>
      <c r="V45" s="216">
        <v>84</v>
      </c>
      <c r="W45" s="271">
        <f t="shared" ref="W45" si="46">SUM(X45:Y45)</f>
        <v>33</v>
      </c>
      <c r="X45" s="208">
        <v>21</v>
      </c>
      <c r="Y45" s="273">
        <v>12</v>
      </c>
      <c r="Z45" s="335">
        <f t="shared" ref="Z45" si="47">SUM(AA45:AB45)</f>
        <v>25</v>
      </c>
      <c r="AA45" s="208">
        <v>14</v>
      </c>
      <c r="AB45" s="273">
        <v>11</v>
      </c>
      <c r="AC45" s="218"/>
    </row>
    <row r="46" spans="2:29" ht="12.9" customHeight="1" x14ac:dyDescent="0.2">
      <c r="B46" s="72"/>
      <c r="C46" s="98"/>
      <c r="D46" s="53"/>
      <c r="E46" s="220"/>
      <c r="F46" s="220">
        <f>ROUND(F45/E45,3)</f>
        <v>0.498</v>
      </c>
      <c r="G46" s="221">
        <f>ROUND(G45/E45,3)</f>
        <v>0.502</v>
      </c>
      <c r="H46" s="222">
        <f t="shared" si="22"/>
        <v>0.09</v>
      </c>
      <c r="I46" s="223">
        <f>ROUND(I45/E45,3)</f>
        <v>7.4999999999999997E-2</v>
      </c>
      <c r="J46" s="224">
        <f>ROUND(J45/E45,3)</f>
        <v>1.6E-2</v>
      </c>
      <c r="K46" s="255">
        <f>ROUND(K45/E45,3)</f>
        <v>0.91</v>
      </c>
      <c r="L46" s="223">
        <f>ROUND(L45/E45,3)</f>
        <v>0.42399999999999999</v>
      </c>
      <c r="M46" s="225">
        <f>ROUND(M45/E45,3)</f>
        <v>0.48599999999999999</v>
      </c>
      <c r="N46" s="226">
        <f>ROUND(N45/E45,3)</f>
        <v>0.68200000000000005</v>
      </c>
      <c r="O46" s="223">
        <f>ROUND(O45/E45,3)</f>
        <v>0.28599999999999998</v>
      </c>
      <c r="P46" s="256">
        <f>ROUND(P45/E45,3)</f>
        <v>0.39600000000000002</v>
      </c>
      <c r="Q46" s="223">
        <f t="shared" ref="Q46" si="48">ROUND(Q45/E45,3)</f>
        <v>0.14499999999999999</v>
      </c>
      <c r="R46" s="223">
        <f>ROUND(R45/E45,3)</f>
        <v>7.8E-2</v>
      </c>
      <c r="S46" s="223">
        <f>ROUND(S45/E45,3)</f>
        <v>6.7000000000000004E-2</v>
      </c>
      <c r="T46" s="223">
        <f t="shared" ref="T46" si="49">ROUND(T45/E45,3)</f>
        <v>0.53700000000000003</v>
      </c>
      <c r="U46" s="223">
        <f>ROUND(U45/E45,3)</f>
        <v>0.20799999999999999</v>
      </c>
      <c r="V46" s="227">
        <f>ROUND(V45/E45,3)</f>
        <v>0.32900000000000001</v>
      </c>
      <c r="W46" s="226">
        <f t="shared" ref="W46" si="50">ROUND(W45/E45,3)</f>
        <v>0.129</v>
      </c>
      <c r="X46" s="220">
        <f>ROUND(X45/E45,3)</f>
        <v>8.2000000000000003E-2</v>
      </c>
      <c r="Y46" s="257">
        <f>ROUND(Y45/E45,3)</f>
        <v>4.7E-2</v>
      </c>
      <c r="Z46" s="229">
        <f t="shared" ref="Z46" si="51">ROUND(Z45/E45,3)</f>
        <v>9.8000000000000004E-2</v>
      </c>
      <c r="AA46" s="220">
        <f>ROUND(AA45/E45,3)</f>
        <v>5.5E-2</v>
      </c>
      <c r="AB46" s="257">
        <f>ROUND(AB45/E45,3)</f>
        <v>4.2999999999999997E-2</v>
      </c>
      <c r="AC46" s="230"/>
    </row>
    <row r="47" spans="2:29" ht="12.9" customHeight="1" x14ac:dyDescent="0.2">
      <c r="B47" s="72"/>
      <c r="C47" s="98"/>
      <c r="D47" s="81"/>
      <c r="E47" s="331"/>
      <c r="F47" s="259">
        <f>ROUND(F45/F45,3)</f>
        <v>1</v>
      </c>
      <c r="G47" s="260">
        <f>ROUND(G45/G45,3)</f>
        <v>1</v>
      </c>
      <c r="H47" s="261"/>
      <c r="I47" s="262">
        <f>ROUND(I45/F45,3)</f>
        <v>0.15</v>
      </c>
      <c r="J47" s="263">
        <f>ROUND(J45/G45,3)</f>
        <v>3.1E-2</v>
      </c>
      <c r="K47" s="264"/>
      <c r="L47" s="262">
        <f>ROUND(L45/F45,3)</f>
        <v>0.85</v>
      </c>
      <c r="M47" s="265">
        <f>ROUND(M45/G45,3)</f>
        <v>0.96899999999999997</v>
      </c>
      <c r="N47" s="266"/>
      <c r="O47" s="262">
        <f>ROUND(O45/F45,3)</f>
        <v>0.57499999999999996</v>
      </c>
      <c r="P47" s="267">
        <f>ROUND(P45/G45,3)</f>
        <v>0.78900000000000003</v>
      </c>
      <c r="Q47" s="268"/>
      <c r="R47" s="262">
        <f>ROUND(R45/F45,3)</f>
        <v>0.157</v>
      </c>
      <c r="S47" s="262">
        <f>ROUND(S45/G45,3)</f>
        <v>0.13300000000000001</v>
      </c>
      <c r="T47" s="268"/>
      <c r="U47" s="262">
        <f>ROUND(U45/F45,3)</f>
        <v>0.41699999999999998</v>
      </c>
      <c r="V47" s="269">
        <f>ROUND(V45/G45,3)</f>
        <v>0.65600000000000003</v>
      </c>
      <c r="W47" s="266"/>
      <c r="X47" s="259">
        <f>ROUND(X45/F45,3)</f>
        <v>0.16500000000000001</v>
      </c>
      <c r="Y47" s="270">
        <f>ROUND(Y45/G45,3)</f>
        <v>9.4E-2</v>
      </c>
      <c r="Z47" s="332"/>
      <c r="AA47" s="259">
        <f>ROUND(AA45/F45,3)</f>
        <v>0.11</v>
      </c>
      <c r="AB47" s="270">
        <f>ROUND(AB45/G45,3)</f>
        <v>8.5999999999999993E-2</v>
      </c>
      <c r="AC47" s="230"/>
    </row>
    <row r="48" spans="2:29" ht="12.9" customHeight="1" x14ac:dyDescent="0.2">
      <c r="B48" s="72"/>
      <c r="C48" s="98" t="s">
        <v>224</v>
      </c>
      <c r="D48" s="83">
        <v>31</v>
      </c>
      <c r="E48" s="208">
        <f>F48+G48</f>
        <v>538</v>
      </c>
      <c r="F48" s="208">
        <f>I48+L48</f>
        <v>234</v>
      </c>
      <c r="G48" s="209">
        <f>J48+M48</f>
        <v>304</v>
      </c>
      <c r="H48" s="210">
        <f t="shared" si="33"/>
        <v>89</v>
      </c>
      <c r="I48" s="211">
        <v>66</v>
      </c>
      <c r="J48" s="212">
        <v>23</v>
      </c>
      <c r="K48" s="213">
        <f>L48+M48</f>
        <v>449</v>
      </c>
      <c r="L48" s="211">
        <f>O48+AA48+X48</f>
        <v>168</v>
      </c>
      <c r="M48" s="282">
        <f>P48+AB48+Y48</f>
        <v>281</v>
      </c>
      <c r="N48" s="271">
        <f>O48+P48</f>
        <v>380</v>
      </c>
      <c r="O48" s="211">
        <f>R48+U48</f>
        <v>131</v>
      </c>
      <c r="P48" s="272">
        <f>S48+V48</f>
        <v>249</v>
      </c>
      <c r="Q48" s="211">
        <f t="shared" ref="Q48" si="52">R48+S48</f>
        <v>65</v>
      </c>
      <c r="R48" s="211">
        <v>30</v>
      </c>
      <c r="S48" s="211">
        <v>35</v>
      </c>
      <c r="T48" s="211">
        <f t="shared" si="38"/>
        <v>315</v>
      </c>
      <c r="U48" s="211">
        <v>101</v>
      </c>
      <c r="V48" s="216">
        <v>214</v>
      </c>
      <c r="W48" s="271">
        <f t="shared" ref="W48" si="53">SUM(X48:Y48)</f>
        <v>1</v>
      </c>
      <c r="X48" s="208">
        <v>0</v>
      </c>
      <c r="Y48" s="273">
        <v>1</v>
      </c>
      <c r="Z48" s="335">
        <f t="shared" ref="Z48" si="54">SUM(AA48:AB48)</f>
        <v>68</v>
      </c>
      <c r="AA48" s="208">
        <v>37</v>
      </c>
      <c r="AB48" s="273">
        <v>31</v>
      </c>
      <c r="AC48" s="218"/>
    </row>
    <row r="49" spans="2:29" ht="12.9" customHeight="1" x14ac:dyDescent="0.2">
      <c r="B49" s="72"/>
      <c r="C49" s="99"/>
      <c r="D49" s="53"/>
      <c r="E49" s="220"/>
      <c r="F49" s="220">
        <f>ROUND(F48/E48,3)</f>
        <v>0.435</v>
      </c>
      <c r="G49" s="221">
        <f>ROUND(G48/E48,3)</f>
        <v>0.56499999999999995</v>
      </c>
      <c r="H49" s="222">
        <f t="shared" si="22"/>
        <v>0.16500000000000001</v>
      </c>
      <c r="I49" s="223">
        <f>ROUND(I48/E48,3)</f>
        <v>0.123</v>
      </c>
      <c r="J49" s="224">
        <f>ROUND(J48/E48,3)</f>
        <v>4.2999999999999997E-2</v>
      </c>
      <c r="K49" s="255">
        <f>ROUND(K48/E48,3)</f>
        <v>0.83499999999999996</v>
      </c>
      <c r="L49" s="223">
        <f>ROUND(L48/E48,3)</f>
        <v>0.312</v>
      </c>
      <c r="M49" s="225">
        <f>ROUND(M48/E48,3)</f>
        <v>0.52200000000000002</v>
      </c>
      <c r="N49" s="226">
        <f>ROUND(N48/E48,3)</f>
        <v>0.70599999999999996</v>
      </c>
      <c r="O49" s="223">
        <f>ROUND(O48/E48,3)</f>
        <v>0.24299999999999999</v>
      </c>
      <c r="P49" s="256">
        <f>ROUND(P48/E48,3)</f>
        <v>0.46300000000000002</v>
      </c>
      <c r="Q49" s="223">
        <f t="shared" ref="Q49" si="55">ROUND(Q48/E48,3)</f>
        <v>0.121</v>
      </c>
      <c r="R49" s="223">
        <f>ROUND(R48/E48,3)</f>
        <v>5.6000000000000001E-2</v>
      </c>
      <c r="S49" s="223">
        <f>ROUND(S48/E48,3)</f>
        <v>6.5000000000000002E-2</v>
      </c>
      <c r="T49" s="223">
        <f>ROUND(T48/E48,3)</f>
        <v>0.58599999999999997</v>
      </c>
      <c r="U49" s="223">
        <f>ROUND(U48/E48,3)</f>
        <v>0.188</v>
      </c>
      <c r="V49" s="227">
        <f>ROUND(V48/E48,3)</f>
        <v>0.39800000000000002</v>
      </c>
      <c r="W49" s="226">
        <f t="shared" ref="W49" si="56">ROUND(W48/E48,3)</f>
        <v>2E-3</v>
      </c>
      <c r="X49" s="220">
        <f>ROUND(X48/E48,3)</f>
        <v>0</v>
      </c>
      <c r="Y49" s="257">
        <f>ROUND(Y48/E48,3)</f>
        <v>2E-3</v>
      </c>
      <c r="Z49" s="229">
        <f t="shared" ref="Z49" si="57">ROUND(Z48/E48,3)</f>
        <v>0.126</v>
      </c>
      <c r="AA49" s="220">
        <f>ROUND(AA48/E48,3)</f>
        <v>6.9000000000000006E-2</v>
      </c>
      <c r="AB49" s="257">
        <f>ROUND(AB48/E48,3)</f>
        <v>5.8000000000000003E-2</v>
      </c>
      <c r="AC49" s="230"/>
    </row>
    <row r="50" spans="2:29" ht="12.9" customHeight="1" x14ac:dyDescent="0.2">
      <c r="B50" s="72"/>
      <c r="C50" s="99"/>
      <c r="D50" s="81"/>
      <c r="E50" s="331"/>
      <c r="F50" s="259">
        <f>ROUND(F48/F48,3)</f>
        <v>1</v>
      </c>
      <c r="G50" s="260">
        <f>ROUND(G48/G48,3)</f>
        <v>1</v>
      </c>
      <c r="H50" s="261"/>
      <c r="I50" s="262">
        <f>ROUND(I48/F48,3)</f>
        <v>0.28199999999999997</v>
      </c>
      <c r="J50" s="263">
        <f>ROUND(J48/G48,3)</f>
        <v>7.5999999999999998E-2</v>
      </c>
      <c r="K50" s="264"/>
      <c r="L50" s="262">
        <f>ROUND(L48/F48,3)</f>
        <v>0.71799999999999997</v>
      </c>
      <c r="M50" s="265">
        <f>ROUND(M48/G48,3)</f>
        <v>0.92400000000000004</v>
      </c>
      <c r="N50" s="266"/>
      <c r="O50" s="262">
        <f>ROUND(O48/F48,3)</f>
        <v>0.56000000000000005</v>
      </c>
      <c r="P50" s="267">
        <f>ROUND(P48/G48,3)</f>
        <v>0.81899999999999995</v>
      </c>
      <c r="Q50" s="268"/>
      <c r="R50" s="262">
        <f>ROUND(R48/F48,3)</f>
        <v>0.128</v>
      </c>
      <c r="S50" s="262">
        <f>ROUND(S48/G48,3)</f>
        <v>0.115</v>
      </c>
      <c r="T50" s="268"/>
      <c r="U50" s="262">
        <f>ROUND(U48/F48,3)</f>
        <v>0.432</v>
      </c>
      <c r="V50" s="269">
        <f>ROUND(V48/G48,3)</f>
        <v>0.70399999999999996</v>
      </c>
      <c r="W50" s="266"/>
      <c r="X50" s="259">
        <f>ROUND(X48/F48,3)</f>
        <v>0</v>
      </c>
      <c r="Y50" s="270">
        <f>ROUND(Y48/G48,3)</f>
        <v>3.0000000000000001E-3</v>
      </c>
      <c r="Z50" s="332"/>
      <c r="AA50" s="259">
        <f>ROUND(AA48/F48,3)</f>
        <v>0.158</v>
      </c>
      <c r="AB50" s="270">
        <f>ROUND(AB48/G48,3)</f>
        <v>0.10199999999999999</v>
      </c>
      <c r="AC50" s="230"/>
    </row>
    <row r="51" spans="2:29" ht="12.9" customHeight="1" x14ac:dyDescent="0.2">
      <c r="B51" s="72"/>
      <c r="C51" s="98" t="s">
        <v>225</v>
      </c>
      <c r="D51" s="83">
        <v>26</v>
      </c>
      <c r="E51" s="283">
        <f>F51+G51</f>
        <v>628</v>
      </c>
      <c r="F51" s="208">
        <f>I51+L51</f>
        <v>363</v>
      </c>
      <c r="G51" s="209">
        <f>J51+M51</f>
        <v>265</v>
      </c>
      <c r="H51" s="210">
        <f t="shared" si="33"/>
        <v>51</v>
      </c>
      <c r="I51" s="281">
        <v>36</v>
      </c>
      <c r="J51" s="285">
        <v>15</v>
      </c>
      <c r="K51" s="286">
        <f>L51+M51</f>
        <v>577</v>
      </c>
      <c r="L51" s="211">
        <f>O51+AA51+X51</f>
        <v>327</v>
      </c>
      <c r="M51" s="282">
        <f>P51+AB51+Y51</f>
        <v>250</v>
      </c>
      <c r="N51" s="287">
        <f>O51+P51</f>
        <v>489</v>
      </c>
      <c r="O51" s="281">
        <f>R51+U51</f>
        <v>261</v>
      </c>
      <c r="P51" s="288">
        <f>S51+V51</f>
        <v>228</v>
      </c>
      <c r="Q51" s="211">
        <f t="shared" ref="Q51" si="58">R51+S51</f>
        <v>94</v>
      </c>
      <c r="R51" s="281">
        <v>43</v>
      </c>
      <c r="S51" s="281">
        <v>51</v>
      </c>
      <c r="T51" s="211">
        <f t="shared" si="38"/>
        <v>395</v>
      </c>
      <c r="U51" s="281">
        <v>218</v>
      </c>
      <c r="V51" s="289">
        <v>177</v>
      </c>
      <c r="W51" s="271">
        <f t="shared" ref="W51" si="59">SUM(X51:Y51)</f>
        <v>12</v>
      </c>
      <c r="X51" s="283">
        <v>9</v>
      </c>
      <c r="Y51" s="290">
        <v>3</v>
      </c>
      <c r="Z51" s="335">
        <f t="shared" ref="Z51" si="60">SUM(AA51:AB51)</f>
        <v>76</v>
      </c>
      <c r="AA51" s="283">
        <v>57</v>
      </c>
      <c r="AB51" s="290">
        <v>19</v>
      </c>
      <c r="AC51" s="218"/>
    </row>
    <row r="52" spans="2:29" ht="12.9" customHeight="1" x14ac:dyDescent="0.2">
      <c r="B52" s="72"/>
      <c r="C52" s="99"/>
      <c r="D52" s="53"/>
      <c r="E52" s="220"/>
      <c r="F52" s="220">
        <f>ROUND(F51/E51,3)</f>
        <v>0.57799999999999996</v>
      </c>
      <c r="G52" s="221">
        <f>ROUND(G51/E51,3)</f>
        <v>0.42199999999999999</v>
      </c>
      <c r="H52" s="222">
        <f t="shared" si="22"/>
        <v>8.1000000000000003E-2</v>
      </c>
      <c r="I52" s="223">
        <f>ROUND(I51/E51,3)</f>
        <v>5.7000000000000002E-2</v>
      </c>
      <c r="J52" s="224">
        <f>ROUND(J51/E51,3)</f>
        <v>2.4E-2</v>
      </c>
      <c r="K52" s="255">
        <f>ROUND(K51/E51,3)</f>
        <v>0.91900000000000004</v>
      </c>
      <c r="L52" s="223">
        <f>ROUND(L51/E51,3)</f>
        <v>0.52100000000000002</v>
      </c>
      <c r="M52" s="225">
        <f>ROUND(M51/E51,3)</f>
        <v>0.39800000000000002</v>
      </c>
      <c r="N52" s="226">
        <f>ROUND(N51/E51,3)</f>
        <v>0.77900000000000003</v>
      </c>
      <c r="O52" s="223">
        <f>ROUND(O51/E51,3)</f>
        <v>0.41599999999999998</v>
      </c>
      <c r="P52" s="256">
        <f>ROUND(P51/E51,3)</f>
        <v>0.36299999999999999</v>
      </c>
      <c r="Q52" s="223">
        <f>ROUND(Q51/E51,3)</f>
        <v>0.15</v>
      </c>
      <c r="R52" s="223">
        <f>ROUND(R51/E51,3)</f>
        <v>6.8000000000000005E-2</v>
      </c>
      <c r="S52" s="223">
        <f>ROUND(S51/E51,3)</f>
        <v>8.1000000000000003E-2</v>
      </c>
      <c r="T52" s="223">
        <f t="shared" ref="T52" si="61">ROUND(T51/E51,3)</f>
        <v>0.629</v>
      </c>
      <c r="U52" s="223">
        <f>ROUND(U51/E51,3)</f>
        <v>0.34699999999999998</v>
      </c>
      <c r="V52" s="227">
        <f>ROUND(V51/E51,3)</f>
        <v>0.28199999999999997</v>
      </c>
      <c r="W52" s="226">
        <f t="shared" ref="W52" si="62">ROUND(W51/E51,3)</f>
        <v>1.9E-2</v>
      </c>
      <c r="X52" s="220">
        <f>ROUND(X51/E51,3)</f>
        <v>1.4E-2</v>
      </c>
      <c r="Y52" s="257">
        <f>ROUND(Y51/E51,3)</f>
        <v>5.0000000000000001E-3</v>
      </c>
      <c r="Z52" s="229">
        <f t="shared" ref="Z52" si="63">ROUND(Z51/E51,3)</f>
        <v>0.121</v>
      </c>
      <c r="AA52" s="220">
        <f>ROUND(AA51/E51,3)</f>
        <v>9.0999999999999998E-2</v>
      </c>
      <c r="AB52" s="257">
        <f>ROUND(AB51/E51,3)</f>
        <v>0.03</v>
      </c>
      <c r="AC52" s="230"/>
    </row>
    <row r="53" spans="2:29" ht="12.9" customHeight="1" thickBot="1" x14ac:dyDescent="0.25">
      <c r="B53" s="72"/>
      <c r="C53" s="100"/>
      <c r="D53" s="90"/>
      <c r="E53" s="333"/>
      <c r="F53" s="292">
        <f>ROUND(F51/F51,3)</f>
        <v>1</v>
      </c>
      <c r="G53" s="293">
        <f>ROUND(G51/G51,3)</f>
        <v>1</v>
      </c>
      <c r="H53" s="294"/>
      <c r="I53" s="280">
        <f>ROUND(I51/F51,3)</f>
        <v>9.9000000000000005E-2</v>
      </c>
      <c r="J53" s="295">
        <f>ROUND(J51/G51,3)</f>
        <v>5.7000000000000002E-2</v>
      </c>
      <c r="K53" s="296"/>
      <c r="L53" s="280">
        <f>ROUND(L51/F51,3)</f>
        <v>0.90100000000000002</v>
      </c>
      <c r="M53" s="297">
        <f>ROUND(M51/G51,3)</f>
        <v>0.94299999999999995</v>
      </c>
      <c r="N53" s="298"/>
      <c r="O53" s="280">
        <f>ROUND(O51/F51,3)</f>
        <v>0.71899999999999997</v>
      </c>
      <c r="P53" s="299">
        <f>ROUND(P51/G51,3)</f>
        <v>0.86</v>
      </c>
      <c r="Q53" s="300"/>
      <c r="R53" s="280">
        <f>ROUND(R51/F51,3)</f>
        <v>0.11799999999999999</v>
      </c>
      <c r="S53" s="280">
        <f>ROUND(S51/G51,3)</f>
        <v>0.192</v>
      </c>
      <c r="T53" s="300"/>
      <c r="U53" s="280">
        <f>ROUND(U51/F51,3)</f>
        <v>0.60099999999999998</v>
      </c>
      <c r="V53" s="301">
        <f>ROUND(V51/G51,3)</f>
        <v>0.66800000000000004</v>
      </c>
      <c r="W53" s="298"/>
      <c r="X53" s="292">
        <f>ROUND(X51/F51,3)</f>
        <v>2.5000000000000001E-2</v>
      </c>
      <c r="Y53" s="302">
        <f>ROUND(Y51/G51,3)</f>
        <v>1.0999999999999999E-2</v>
      </c>
      <c r="Z53" s="298"/>
      <c r="AA53" s="292">
        <f>ROUND(AA51/F51,3)</f>
        <v>0.157</v>
      </c>
      <c r="AB53" s="302">
        <f>ROUND(AB51/G51,3)</f>
        <v>7.1999999999999995E-2</v>
      </c>
      <c r="AC53" s="230"/>
    </row>
    <row r="54" spans="2:29" ht="12.9" customHeight="1" thickTop="1" x14ac:dyDescent="0.2">
      <c r="B54" s="72"/>
      <c r="C54" s="101" t="s">
        <v>226</v>
      </c>
      <c r="D54" s="85">
        <f>D39+D42+D45+D48</f>
        <v>288</v>
      </c>
      <c r="E54" s="208">
        <f>E39+E42+E45+E48</f>
        <v>1472</v>
      </c>
      <c r="F54" s="208">
        <f t="shared" ref="F54:AB54" si="64">F39+F42+F45+F48</f>
        <v>803</v>
      </c>
      <c r="G54" s="209">
        <f t="shared" si="64"/>
        <v>669</v>
      </c>
      <c r="H54" s="210">
        <f t="shared" si="64"/>
        <v>396</v>
      </c>
      <c r="I54" s="211">
        <f>I39+I42+I45+I48</f>
        <v>305</v>
      </c>
      <c r="J54" s="212">
        <f t="shared" si="64"/>
        <v>91</v>
      </c>
      <c r="K54" s="213">
        <f t="shared" si="64"/>
        <v>1076</v>
      </c>
      <c r="L54" s="211">
        <f t="shared" si="64"/>
        <v>498</v>
      </c>
      <c r="M54" s="214">
        <f t="shared" si="64"/>
        <v>578</v>
      </c>
      <c r="N54" s="271">
        <f t="shared" si="64"/>
        <v>881</v>
      </c>
      <c r="O54" s="211">
        <f t="shared" si="64"/>
        <v>384</v>
      </c>
      <c r="P54" s="272">
        <f t="shared" si="64"/>
        <v>497</v>
      </c>
      <c r="Q54" s="211">
        <f t="shared" si="64"/>
        <v>151</v>
      </c>
      <c r="R54" s="211">
        <f t="shared" si="64"/>
        <v>85</v>
      </c>
      <c r="S54" s="211">
        <f>S39+S42+S45+S48</f>
        <v>66</v>
      </c>
      <c r="T54" s="211">
        <f t="shared" si="64"/>
        <v>730</v>
      </c>
      <c r="U54" s="211">
        <f t="shared" si="64"/>
        <v>299</v>
      </c>
      <c r="V54" s="216">
        <f t="shared" si="64"/>
        <v>431</v>
      </c>
      <c r="W54" s="271">
        <f t="shared" si="64"/>
        <v>42</v>
      </c>
      <c r="X54" s="208">
        <f t="shared" si="64"/>
        <v>25</v>
      </c>
      <c r="Y54" s="273">
        <f t="shared" si="64"/>
        <v>17</v>
      </c>
      <c r="Z54" s="335">
        <f t="shared" si="64"/>
        <v>153</v>
      </c>
      <c r="AA54" s="208">
        <f t="shared" si="64"/>
        <v>89</v>
      </c>
      <c r="AB54" s="273">
        <f t="shared" si="64"/>
        <v>64</v>
      </c>
      <c r="AC54" s="230"/>
    </row>
    <row r="55" spans="2:29" ht="12.9" customHeight="1" x14ac:dyDescent="0.2">
      <c r="B55" s="72"/>
      <c r="C55" s="102" t="s">
        <v>227</v>
      </c>
      <c r="D55" s="53"/>
      <c r="E55" s="220"/>
      <c r="F55" s="220">
        <f>ROUND(F54/E54,3)</f>
        <v>0.54600000000000004</v>
      </c>
      <c r="G55" s="221">
        <f>ROUND(G54/E54,3)</f>
        <v>0.45400000000000001</v>
      </c>
      <c r="H55" s="222">
        <f>ROUND(H54/E54,3)</f>
        <v>0.26900000000000002</v>
      </c>
      <c r="I55" s="223">
        <f>ROUND(I54/E54,3)</f>
        <v>0.20699999999999999</v>
      </c>
      <c r="J55" s="224">
        <f>ROUND(J54/E54,3)</f>
        <v>6.2E-2</v>
      </c>
      <c r="K55" s="255">
        <f>ROUND(K54/E54,3)</f>
        <v>0.73099999999999998</v>
      </c>
      <c r="L55" s="223">
        <f>ROUND(L54/E54,3)</f>
        <v>0.33800000000000002</v>
      </c>
      <c r="M55" s="225">
        <f>ROUND(M54/E54,3)</f>
        <v>0.39300000000000002</v>
      </c>
      <c r="N55" s="226">
        <f>ROUND(N54/E54,3)</f>
        <v>0.59899999999999998</v>
      </c>
      <c r="O55" s="223">
        <f>ROUND(O54/E54,3)</f>
        <v>0.26100000000000001</v>
      </c>
      <c r="P55" s="256">
        <f>ROUND(P54/E54,3)</f>
        <v>0.33800000000000002</v>
      </c>
      <c r="Q55" s="223">
        <f>ROUND(Q54/E54,3)</f>
        <v>0.10299999999999999</v>
      </c>
      <c r="R55" s="223">
        <f>ROUND(R54/E54,3)</f>
        <v>5.8000000000000003E-2</v>
      </c>
      <c r="S55" s="223">
        <f>ROUND(S54/E54,3)</f>
        <v>4.4999999999999998E-2</v>
      </c>
      <c r="T55" s="223">
        <f>ROUND(T54/E54,3)</f>
        <v>0.496</v>
      </c>
      <c r="U55" s="223">
        <f>ROUND(U54/E54,3)</f>
        <v>0.20300000000000001</v>
      </c>
      <c r="V55" s="227">
        <f>ROUND(V54/E54,3)</f>
        <v>0.29299999999999998</v>
      </c>
      <c r="W55" s="226">
        <f>ROUND(W54/E54,3)</f>
        <v>2.9000000000000001E-2</v>
      </c>
      <c r="X55" s="220">
        <f>ROUND(X54/E54,3)</f>
        <v>1.7000000000000001E-2</v>
      </c>
      <c r="Y55" s="257">
        <f>ROUND(Y54/E54,3)</f>
        <v>1.2E-2</v>
      </c>
      <c r="Z55" s="229">
        <f>ROUND(Z54/E54,3)</f>
        <v>0.104</v>
      </c>
      <c r="AA55" s="220">
        <f>ROUND(AA54/E54,3)</f>
        <v>0.06</v>
      </c>
      <c r="AB55" s="257">
        <f>ROUND(AB54/E54,3)</f>
        <v>4.2999999999999997E-2</v>
      </c>
      <c r="AC55" s="230"/>
    </row>
    <row r="56" spans="2:29" ht="12.9" customHeight="1" x14ac:dyDescent="0.2">
      <c r="B56" s="72"/>
      <c r="C56" s="103"/>
      <c r="D56" s="81"/>
      <c r="E56" s="331"/>
      <c r="F56" s="259">
        <f>ROUND(F54/F54,3)</f>
        <v>1</v>
      </c>
      <c r="G56" s="260">
        <f>ROUND(G54/G54,3)</f>
        <v>1</v>
      </c>
      <c r="H56" s="261"/>
      <c r="I56" s="262">
        <f>ROUND(I54/F54,3)</f>
        <v>0.38</v>
      </c>
      <c r="J56" s="263">
        <f>ROUND(J54/G54,3)</f>
        <v>0.13600000000000001</v>
      </c>
      <c r="K56" s="264"/>
      <c r="L56" s="262">
        <f>ROUND(L54/F54,3)</f>
        <v>0.62</v>
      </c>
      <c r="M56" s="265">
        <f>ROUND(M54/G54,3)</f>
        <v>0.86399999999999999</v>
      </c>
      <c r="N56" s="266"/>
      <c r="O56" s="262">
        <f>ROUND(O54/F54,3)</f>
        <v>0.47799999999999998</v>
      </c>
      <c r="P56" s="267">
        <f>ROUND(P54/G54,3)</f>
        <v>0.74299999999999999</v>
      </c>
      <c r="Q56" s="268"/>
      <c r="R56" s="262">
        <f>ROUND(R54/F54,3)</f>
        <v>0.106</v>
      </c>
      <c r="S56" s="262">
        <f>ROUND(S54/G54,3)</f>
        <v>9.9000000000000005E-2</v>
      </c>
      <c r="T56" s="268"/>
      <c r="U56" s="262">
        <f>ROUND(U54/F54,3)</f>
        <v>0.372</v>
      </c>
      <c r="V56" s="269">
        <f>ROUND(V54/G54,3)</f>
        <v>0.64400000000000002</v>
      </c>
      <c r="W56" s="266"/>
      <c r="X56" s="259">
        <f>ROUND(X54/F54,3)</f>
        <v>3.1E-2</v>
      </c>
      <c r="Y56" s="270">
        <f>ROUND(Y54/G54,3)</f>
        <v>2.5000000000000001E-2</v>
      </c>
      <c r="Z56" s="332"/>
      <c r="AA56" s="259">
        <f>ROUND(AA54/F54,3)</f>
        <v>0.111</v>
      </c>
      <c r="AB56" s="270">
        <f>ROUND(AB54/G54,3)</f>
        <v>9.6000000000000002E-2</v>
      </c>
      <c r="AC56" s="230"/>
    </row>
    <row r="57" spans="2:29" ht="12.9" customHeight="1" x14ac:dyDescent="0.2">
      <c r="B57" s="72"/>
      <c r="C57" s="104" t="s">
        <v>226</v>
      </c>
      <c r="D57" s="85">
        <f>D42+D45+D48+D51</f>
        <v>136</v>
      </c>
      <c r="E57" s="208">
        <f t="shared" ref="E57:AB57" si="65">E42+E45+E48+E51</f>
        <v>1692</v>
      </c>
      <c r="F57" s="208">
        <f t="shared" si="65"/>
        <v>914</v>
      </c>
      <c r="G57" s="209">
        <f t="shared" si="65"/>
        <v>778</v>
      </c>
      <c r="H57" s="303">
        <f t="shared" si="65"/>
        <v>288</v>
      </c>
      <c r="I57" s="281">
        <f>I42+I45+I48+I51</f>
        <v>229</v>
      </c>
      <c r="J57" s="285">
        <f t="shared" si="65"/>
        <v>59</v>
      </c>
      <c r="K57" s="286">
        <f t="shared" si="65"/>
        <v>1404</v>
      </c>
      <c r="L57" s="281">
        <f t="shared" si="65"/>
        <v>685</v>
      </c>
      <c r="M57" s="282">
        <f t="shared" si="65"/>
        <v>719</v>
      </c>
      <c r="N57" s="287">
        <f t="shared" si="65"/>
        <v>1169</v>
      </c>
      <c r="O57" s="281">
        <f t="shared" si="65"/>
        <v>537</v>
      </c>
      <c r="P57" s="288">
        <f t="shared" si="65"/>
        <v>632</v>
      </c>
      <c r="Q57" s="281">
        <f t="shared" si="65"/>
        <v>221</v>
      </c>
      <c r="R57" s="281">
        <f t="shared" si="65"/>
        <v>113</v>
      </c>
      <c r="S57" s="281">
        <f t="shared" si="65"/>
        <v>108</v>
      </c>
      <c r="T57" s="281">
        <f t="shared" si="65"/>
        <v>948</v>
      </c>
      <c r="U57" s="281">
        <f t="shared" si="65"/>
        <v>424</v>
      </c>
      <c r="V57" s="289">
        <f t="shared" si="65"/>
        <v>524</v>
      </c>
      <c r="W57" s="287">
        <f t="shared" si="65"/>
        <v>49</v>
      </c>
      <c r="X57" s="283">
        <f t="shared" si="65"/>
        <v>31</v>
      </c>
      <c r="Y57" s="290">
        <f t="shared" si="65"/>
        <v>18</v>
      </c>
      <c r="Z57" s="336">
        <f t="shared" si="65"/>
        <v>186</v>
      </c>
      <c r="AA57" s="283">
        <f t="shared" si="65"/>
        <v>117</v>
      </c>
      <c r="AB57" s="290">
        <f t="shared" si="65"/>
        <v>69</v>
      </c>
      <c r="AC57" s="230"/>
    </row>
    <row r="58" spans="2:29" ht="12.9" customHeight="1" x14ac:dyDescent="0.2">
      <c r="B58" s="72"/>
      <c r="C58" s="102" t="s">
        <v>228</v>
      </c>
      <c r="D58" s="53"/>
      <c r="E58" s="220"/>
      <c r="F58" s="220">
        <f>ROUND(F57/E57,3)</f>
        <v>0.54</v>
      </c>
      <c r="G58" s="221">
        <f>ROUND(G57/E57,3)</f>
        <v>0.46</v>
      </c>
      <c r="H58" s="222">
        <f>ROUND(H57/E57,3)</f>
        <v>0.17</v>
      </c>
      <c r="I58" s="223">
        <f>ROUND(I57/E57,3)</f>
        <v>0.13500000000000001</v>
      </c>
      <c r="J58" s="224">
        <f>ROUND(J57/E57,3)</f>
        <v>3.5000000000000003E-2</v>
      </c>
      <c r="K58" s="255">
        <f>ROUND(K57/E57,3)</f>
        <v>0.83</v>
      </c>
      <c r="L58" s="223">
        <f>ROUND(L57/E57,3)</f>
        <v>0.40500000000000003</v>
      </c>
      <c r="M58" s="225">
        <f>ROUND(M57/E57,3)</f>
        <v>0.42499999999999999</v>
      </c>
      <c r="N58" s="226">
        <f>ROUND(N57/E57,3)</f>
        <v>0.69099999999999995</v>
      </c>
      <c r="O58" s="223">
        <f>ROUND(O57/E57,3)</f>
        <v>0.317</v>
      </c>
      <c r="P58" s="256">
        <f>ROUND(P57/E57,3)</f>
        <v>0.374</v>
      </c>
      <c r="Q58" s="223">
        <f>ROUND(Q57/E57,3)</f>
        <v>0.13100000000000001</v>
      </c>
      <c r="R58" s="223">
        <f>ROUND(R57/E57,3)</f>
        <v>6.7000000000000004E-2</v>
      </c>
      <c r="S58" s="223">
        <f>ROUND(S57/E57,3)</f>
        <v>6.4000000000000001E-2</v>
      </c>
      <c r="T58" s="223">
        <f>ROUND(T57/E57,3)</f>
        <v>0.56000000000000005</v>
      </c>
      <c r="U58" s="223">
        <f>ROUND(U57/E57,3)</f>
        <v>0.251</v>
      </c>
      <c r="V58" s="227">
        <f>ROUND(V57/E57,3)</f>
        <v>0.31</v>
      </c>
      <c r="W58" s="226">
        <f>ROUND(W57/E57,3)</f>
        <v>2.9000000000000001E-2</v>
      </c>
      <c r="X58" s="220">
        <f>ROUND(X57/E57,3)</f>
        <v>1.7999999999999999E-2</v>
      </c>
      <c r="Y58" s="257">
        <f>ROUND(Y57/E57,3)</f>
        <v>1.0999999999999999E-2</v>
      </c>
      <c r="Z58" s="229">
        <f>ROUND(Z57/E57,3)</f>
        <v>0.11</v>
      </c>
      <c r="AA58" s="220">
        <f>ROUND(AA57/E57,3)</f>
        <v>6.9000000000000006E-2</v>
      </c>
      <c r="AB58" s="257">
        <f>ROUND(AB57/E57,3)</f>
        <v>4.1000000000000002E-2</v>
      </c>
      <c r="AC58" s="230"/>
    </row>
    <row r="59" spans="2:29" ht="12.9" customHeight="1" thickBot="1" x14ac:dyDescent="0.25">
      <c r="B59" s="105"/>
      <c r="C59" s="103"/>
      <c r="D59" s="106"/>
      <c r="E59" s="337"/>
      <c r="F59" s="305">
        <f>ROUND(F57/F57,3)</f>
        <v>1</v>
      </c>
      <c r="G59" s="306">
        <f>ROUND(G57/G57,3)</f>
        <v>1</v>
      </c>
      <c r="H59" s="307"/>
      <c r="I59" s="308">
        <f>ROUND(I57/F57,3)</f>
        <v>0.251</v>
      </c>
      <c r="J59" s="309">
        <f>ROUND(J57/G57,3)</f>
        <v>7.5999999999999998E-2</v>
      </c>
      <c r="K59" s="310"/>
      <c r="L59" s="308">
        <f>ROUND(L57/F57,3)</f>
        <v>0.749</v>
      </c>
      <c r="M59" s="311">
        <f>ROUND(M57/G57,3)</f>
        <v>0.92400000000000004</v>
      </c>
      <c r="N59" s="312"/>
      <c r="O59" s="308">
        <f>ROUND(O57/F57,3)</f>
        <v>0.58799999999999997</v>
      </c>
      <c r="P59" s="313">
        <f>ROUND(P57/G57,3)</f>
        <v>0.81200000000000006</v>
      </c>
      <c r="Q59" s="314"/>
      <c r="R59" s="308">
        <f>ROUND(R57/F57,3)</f>
        <v>0.124</v>
      </c>
      <c r="S59" s="308">
        <f>ROUND(S57/G57,3)</f>
        <v>0.13900000000000001</v>
      </c>
      <c r="T59" s="314"/>
      <c r="U59" s="308">
        <f>ROUND(U57/F57,3)</f>
        <v>0.46400000000000002</v>
      </c>
      <c r="V59" s="315">
        <f>ROUND(V57/G57,3)</f>
        <v>0.67400000000000004</v>
      </c>
      <c r="W59" s="312"/>
      <c r="X59" s="305">
        <f>ROUND(X57/F57,3)</f>
        <v>3.4000000000000002E-2</v>
      </c>
      <c r="Y59" s="316">
        <f>ROUND(Y57/G57,3)</f>
        <v>2.3E-2</v>
      </c>
      <c r="Z59" s="338"/>
      <c r="AA59" s="305">
        <f>ROUND(AA57/F57,3)</f>
        <v>0.128</v>
      </c>
      <c r="AB59" s="316">
        <f>ROUND(AB57/G57,3)</f>
        <v>8.8999999999999996E-2</v>
      </c>
      <c r="AC59" s="230"/>
    </row>
    <row r="60" spans="2:29" ht="15" customHeight="1" x14ac:dyDescent="0.2">
      <c r="E60" s="317"/>
      <c r="F60" s="317"/>
      <c r="G60" s="317"/>
      <c r="H60" s="318"/>
      <c r="I60" s="318"/>
      <c r="J60" s="318"/>
      <c r="K60" s="318"/>
      <c r="L60" s="318"/>
      <c r="M60" s="318"/>
      <c r="N60" s="318"/>
      <c r="O60" s="318"/>
      <c r="P60" s="318"/>
      <c r="Q60" s="318"/>
      <c r="R60" s="318"/>
      <c r="S60" s="318"/>
      <c r="T60" s="318"/>
      <c r="U60" s="318"/>
      <c r="V60" s="318"/>
      <c r="W60" s="318"/>
      <c r="X60" s="317"/>
      <c r="Y60" s="317"/>
      <c r="Z60" s="318"/>
      <c r="AA60" s="317"/>
      <c r="AB60" s="317"/>
      <c r="AC60" s="317"/>
    </row>
    <row r="61" spans="2:29" x14ac:dyDescent="0.2">
      <c r="B61" s="12" t="s">
        <v>264</v>
      </c>
      <c r="D61" s="112">
        <f>D36+D39+D42+D45+D48+D51</f>
        <v>401</v>
      </c>
      <c r="E61" s="112">
        <f>E36+E39+E42+E45+E48+E51</f>
        <v>2211</v>
      </c>
      <c r="F61" s="112">
        <f t="shared" ref="F61:AB61" si="66">F36+F39+F42+F45+F48+F51</f>
        <v>1226</v>
      </c>
      <c r="G61" s="112">
        <f t="shared" si="66"/>
        <v>985</v>
      </c>
      <c r="H61" s="112">
        <f>H36+H39+H42+H45+H48+H51</f>
        <v>508</v>
      </c>
      <c r="I61" s="112">
        <f>I36+I39+I42+I45+I48+I51</f>
        <v>379</v>
      </c>
      <c r="J61" s="112">
        <f t="shared" si="66"/>
        <v>129</v>
      </c>
      <c r="K61" s="112">
        <f t="shared" si="66"/>
        <v>1703</v>
      </c>
      <c r="L61" s="112">
        <f t="shared" si="66"/>
        <v>847</v>
      </c>
      <c r="M61" s="112">
        <f t="shared" si="66"/>
        <v>856</v>
      </c>
      <c r="N61" s="112">
        <f t="shared" si="66"/>
        <v>1414</v>
      </c>
      <c r="O61" s="112">
        <f t="shared" si="66"/>
        <v>663</v>
      </c>
      <c r="P61" s="112">
        <f t="shared" si="66"/>
        <v>751</v>
      </c>
      <c r="Q61" s="112">
        <f t="shared" si="66"/>
        <v>246</v>
      </c>
      <c r="R61" s="112">
        <f t="shared" si="66"/>
        <v>129</v>
      </c>
      <c r="S61" s="112">
        <f>S36+S39+S42+S45+S48+S51</f>
        <v>117</v>
      </c>
      <c r="T61" s="112">
        <f t="shared" si="66"/>
        <v>1168</v>
      </c>
      <c r="U61" s="112">
        <f t="shared" si="66"/>
        <v>534</v>
      </c>
      <c r="V61" s="112">
        <f t="shared" si="66"/>
        <v>634</v>
      </c>
      <c r="W61" s="112">
        <f>W36+W39+W42+W45+W48+W51</f>
        <v>54</v>
      </c>
      <c r="X61" s="112">
        <f t="shared" si="66"/>
        <v>34</v>
      </c>
      <c r="Y61" s="112">
        <f t="shared" si="66"/>
        <v>20</v>
      </c>
      <c r="Z61" s="112">
        <f t="shared" si="66"/>
        <v>235</v>
      </c>
      <c r="AA61" s="112">
        <f t="shared" si="66"/>
        <v>150</v>
      </c>
      <c r="AB61" s="12">
        <f t="shared" si="66"/>
        <v>85</v>
      </c>
    </row>
    <row r="62" spans="2:29" s="65" customFormat="1" x14ac:dyDescent="0.2">
      <c r="B62" s="65" t="s">
        <v>265</v>
      </c>
      <c r="E62" s="113"/>
      <c r="F62" s="113">
        <f>F61/E61</f>
        <v>0.55450022614201722</v>
      </c>
      <c r="G62" s="113">
        <f>G61/E61</f>
        <v>0.44549977385798284</v>
      </c>
      <c r="H62" s="113">
        <f>H61/E61</f>
        <v>0.22976028946178201</v>
      </c>
      <c r="I62" s="114">
        <f>I61/E61</f>
        <v>0.17141564902758932</v>
      </c>
      <c r="J62" s="114">
        <f>J61/E61</f>
        <v>5.8344640434192671E-2</v>
      </c>
      <c r="K62" s="114">
        <f>K61/E61</f>
        <v>0.77023971053821805</v>
      </c>
      <c r="L62" s="113">
        <f>L61/E61</f>
        <v>0.38308457711442784</v>
      </c>
      <c r="M62" s="113">
        <f>M61/E61</f>
        <v>0.38715513342379015</v>
      </c>
      <c r="N62" s="113">
        <f>N61/E61</f>
        <v>0.63952962460425145</v>
      </c>
      <c r="O62" s="113">
        <f>O61/E61</f>
        <v>0.29986431478968795</v>
      </c>
      <c r="P62" s="113">
        <f>P61/E61</f>
        <v>0.33966530981456355</v>
      </c>
      <c r="Q62" s="114">
        <f>Q61/E61</f>
        <v>0.1112618724559023</v>
      </c>
      <c r="R62" s="114">
        <f>R61/E61</f>
        <v>5.8344640434192671E-2</v>
      </c>
      <c r="S62" s="113">
        <f>S61/E61</f>
        <v>5.2917232021709636E-2</v>
      </c>
      <c r="T62" s="113">
        <f>T61/E61</f>
        <v>0.5282677521483492</v>
      </c>
      <c r="U62" s="113">
        <f>U61/E61</f>
        <v>0.24151967435549526</v>
      </c>
      <c r="V62" s="113">
        <f>V61/E61</f>
        <v>0.28674807779285394</v>
      </c>
      <c r="W62" s="113">
        <f>W61/E61</f>
        <v>2.4423337856173677E-2</v>
      </c>
      <c r="X62" s="113">
        <f>X61/E61</f>
        <v>1.5377657168701944E-2</v>
      </c>
      <c r="Y62" s="114">
        <f>Y61/E61</f>
        <v>9.0456806874717327E-3</v>
      </c>
      <c r="Z62" s="114">
        <f>Z61/E61</f>
        <v>0.10628674807779286</v>
      </c>
      <c r="AA62" s="113">
        <f>AA61/E61</f>
        <v>6.7842605156037988E-2</v>
      </c>
      <c r="AB62" s="65">
        <f>AB61/E61</f>
        <v>3.8444142921754861E-2</v>
      </c>
    </row>
    <row r="63" spans="2:29" s="65" customFormat="1" x14ac:dyDescent="0.2">
      <c r="B63" s="65" t="s">
        <v>266</v>
      </c>
      <c r="D63" s="319"/>
      <c r="F63" s="65">
        <f>ROUND(F61/F61,3)</f>
        <v>1</v>
      </c>
      <c r="G63" s="65">
        <f>ROUND(G61/G61,3)</f>
        <v>1</v>
      </c>
      <c r="I63" s="319">
        <f>ROUND(I61/F61,3)</f>
        <v>0.309</v>
      </c>
      <c r="J63" s="319">
        <f>ROUND(J61/G61,3)</f>
        <v>0.13100000000000001</v>
      </c>
      <c r="K63" s="319"/>
      <c r="L63" s="319">
        <f>ROUND(L61/F61,3)</f>
        <v>0.69099999999999995</v>
      </c>
      <c r="M63" s="113">
        <f>ROUND(M61/G61,3)</f>
        <v>0.86899999999999999</v>
      </c>
      <c r="N63" s="113"/>
      <c r="O63" s="113">
        <f>ROUND(O61/F61,3)</f>
        <v>0.54100000000000004</v>
      </c>
      <c r="P63" s="113">
        <f>ROUND(P61/G61,3)</f>
        <v>0.76200000000000001</v>
      </c>
      <c r="Q63" s="113"/>
      <c r="R63" s="113">
        <f>ROUND(R61/F61,3)</f>
        <v>0.105</v>
      </c>
      <c r="S63" s="113">
        <f>ROUND(S61/G61,3)</f>
        <v>0.11899999999999999</v>
      </c>
      <c r="T63" s="319"/>
      <c r="U63" s="113">
        <f>ROUND(U61/F61,3)</f>
        <v>0.436</v>
      </c>
      <c r="V63" s="113">
        <f>ROUND(V61/G61,3)</f>
        <v>0.64400000000000002</v>
      </c>
      <c r="W63" s="113"/>
      <c r="X63" s="113">
        <f>ROUND(X61/F61,3)</f>
        <v>2.8000000000000001E-2</v>
      </c>
      <c r="Y63" s="113">
        <f>ROUND(Y61/G61,3)</f>
        <v>0.02</v>
      </c>
      <c r="Z63" s="113"/>
      <c r="AA63" s="113">
        <f>ROUND(AA61/F61,3)</f>
        <v>0.122</v>
      </c>
      <c r="AB63" s="65">
        <f>ROUND(AB61/G61,3)</f>
        <v>8.5999999999999993E-2</v>
      </c>
    </row>
    <row r="64" spans="2:29" s="65" customFormat="1" x14ac:dyDescent="0.2">
      <c r="D64" s="319"/>
      <c r="I64" s="319"/>
      <c r="J64" s="319"/>
      <c r="K64" s="319"/>
      <c r="L64" s="319"/>
      <c r="M64" s="113"/>
      <c r="N64" s="113"/>
      <c r="O64" s="113"/>
      <c r="P64" s="113"/>
      <c r="Q64" s="113"/>
      <c r="R64" s="113"/>
      <c r="S64" s="113"/>
      <c r="T64" s="319"/>
      <c r="U64" s="113"/>
      <c r="V64" s="113"/>
      <c r="W64" s="113"/>
      <c r="X64" s="113"/>
      <c r="Y64" s="113"/>
      <c r="Z64" s="113"/>
      <c r="AA64" s="113"/>
    </row>
    <row r="65" spans="2:28" s="65" customFormat="1" x14ac:dyDescent="0.2">
      <c r="B65" s="65" t="s">
        <v>267</v>
      </c>
      <c r="D65" s="339">
        <f>D54+D51+D36</f>
        <v>401</v>
      </c>
      <c r="E65" s="339">
        <f t="shared" ref="E65:AB65" si="67">E54+E51+E36</f>
        <v>2211</v>
      </c>
      <c r="F65" s="339">
        <f t="shared" si="67"/>
        <v>1226</v>
      </c>
      <c r="G65" s="339">
        <f t="shared" si="67"/>
        <v>985</v>
      </c>
      <c r="H65" s="339">
        <f t="shared" si="67"/>
        <v>508</v>
      </c>
      <c r="I65" s="339">
        <f t="shared" si="67"/>
        <v>379</v>
      </c>
      <c r="J65" s="339">
        <f t="shared" si="67"/>
        <v>129</v>
      </c>
      <c r="K65" s="339">
        <f t="shared" si="67"/>
        <v>1703</v>
      </c>
      <c r="L65" s="339">
        <f t="shared" si="67"/>
        <v>847</v>
      </c>
      <c r="M65" s="339">
        <f t="shared" si="67"/>
        <v>856</v>
      </c>
      <c r="N65" s="339">
        <f t="shared" si="67"/>
        <v>1414</v>
      </c>
      <c r="O65" s="339">
        <f t="shared" si="67"/>
        <v>663</v>
      </c>
      <c r="P65" s="339">
        <f t="shared" si="67"/>
        <v>751</v>
      </c>
      <c r="Q65" s="339">
        <f t="shared" si="67"/>
        <v>246</v>
      </c>
      <c r="R65" s="339">
        <f t="shared" si="67"/>
        <v>129</v>
      </c>
      <c r="S65" s="339">
        <f t="shared" si="67"/>
        <v>117</v>
      </c>
      <c r="T65" s="339">
        <f t="shared" si="67"/>
        <v>1168</v>
      </c>
      <c r="U65" s="339">
        <f t="shared" si="67"/>
        <v>534</v>
      </c>
      <c r="V65" s="339">
        <f t="shared" si="67"/>
        <v>634</v>
      </c>
      <c r="W65" s="339">
        <f t="shared" si="67"/>
        <v>54</v>
      </c>
      <c r="X65" s="339">
        <f t="shared" si="67"/>
        <v>34</v>
      </c>
      <c r="Y65" s="339">
        <f t="shared" si="67"/>
        <v>20</v>
      </c>
      <c r="Z65" s="339">
        <f t="shared" si="67"/>
        <v>235</v>
      </c>
      <c r="AA65" s="339">
        <f t="shared" si="67"/>
        <v>150</v>
      </c>
      <c r="AB65" s="339">
        <f t="shared" si="67"/>
        <v>85</v>
      </c>
    </row>
    <row r="66" spans="2:28" s="65" customFormat="1" x14ac:dyDescent="0.2">
      <c r="D66" s="339">
        <f>D57+D39+D36</f>
        <v>401</v>
      </c>
      <c r="E66" s="339">
        <f t="shared" ref="E66:AB66" si="68">E57+E39+E36</f>
        <v>2211</v>
      </c>
      <c r="F66" s="339">
        <f t="shared" si="68"/>
        <v>1226</v>
      </c>
      <c r="G66" s="339">
        <f t="shared" si="68"/>
        <v>985</v>
      </c>
      <c r="H66" s="339">
        <f t="shared" si="68"/>
        <v>508</v>
      </c>
      <c r="I66" s="339">
        <f t="shared" si="68"/>
        <v>379</v>
      </c>
      <c r="J66" s="339">
        <f t="shared" si="68"/>
        <v>129</v>
      </c>
      <c r="K66" s="339">
        <f t="shared" si="68"/>
        <v>1703</v>
      </c>
      <c r="L66" s="339">
        <f t="shared" si="68"/>
        <v>847</v>
      </c>
      <c r="M66" s="339">
        <f t="shared" si="68"/>
        <v>856</v>
      </c>
      <c r="N66" s="339">
        <f t="shared" si="68"/>
        <v>1414</v>
      </c>
      <c r="O66" s="339">
        <f t="shared" si="68"/>
        <v>663</v>
      </c>
      <c r="P66" s="339">
        <f t="shared" si="68"/>
        <v>751</v>
      </c>
      <c r="Q66" s="339">
        <f t="shared" si="68"/>
        <v>246</v>
      </c>
      <c r="R66" s="339">
        <f t="shared" si="68"/>
        <v>129</v>
      </c>
      <c r="S66" s="339">
        <f t="shared" si="68"/>
        <v>117</v>
      </c>
      <c r="T66" s="339">
        <f t="shared" si="68"/>
        <v>1168</v>
      </c>
      <c r="U66" s="339">
        <f t="shared" si="68"/>
        <v>534</v>
      </c>
      <c r="V66" s="339">
        <f t="shared" si="68"/>
        <v>634</v>
      </c>
      <c r="W66" s="339">
        <f t="shared" si="68"/>
        <v>54</v>
      </c>
      <c r="X66" s="339">
        <f t="shared" si="68"/>
        <v>34</v>
      </c>
      <c r="Y66" s="339">
        <f t="shared" si="68"/>
        <v>20</v>
      </c>
      <c r="Z66" s="339">
        <f t="shared" si="68"/>
        <v>235</v>
      </c>
      <c r="AA66" s="339">
        <f t="shared" si="68"/>
        <v>150</v>
      </c>
      <c r="AB66" s="339">
        <f t="shared" si="68"/>
        <v>85</v>
      </c>
    </row>
    <row r="67" spans="2:28" x14ac:dyDescent="0.2">
      <c r="D67" s="13"/>
      <c r="E67" s="12"/>
      <c r="H67" s="12"/>
      <c r="I67" s="13"/>
      <c r="J67" s="13"/>
      <c r="K67" s="13"/>
      <c r="L67" s="13"/>
      <c r="M67" s="113"/>
      <c r="N67" s="113"/>
      <c r="O67" s="113"/>
      <c r="P67" s="113"/>
      <c r="Q67" s="113"/>
      <c r="R67" s="113"/>
      <c r="S67" s="113"/>
      <c r="T67" s="13"/>
      <c r="U67" s="113"/>
      <c r="V67" s="113"/>
      <c r="W67" s="113"/>
      <c r="X67" s="113"/>
      <c r="Y67" s="113"/>
      <c r="Z67" s="113"/>
      <c r="AA67" s="113"/>
    </row>
    <row r="68" spans="2:28" s="323" customFormat="1" x14ac:dyDescent="0.2">
      <c r="B68" s="116" t="s">
        <v>268</v>
      </c>
      <c r="C68" s="116"/>
      <c r="D68" s="117">
        <f>D15-D61</f>
        <v>0</v>
      </c>
      <c r="E68" s="117">
        <f t="shared" ref="E68:AB70" si="69">E15-E61</f>
        <v>0</v>
      </c>
      <c r="F68" s="117">
        <f>F15-F61</f>
        <v>0</v>
      </c>
      <c r="G68" s="117">
        <f>G15-G61</f>
        <v>0</v>
      </c>
      <c r="H68" s="117">
        <f t="shared" si="69"/>
        <v>0</v>
      </c>
      <c r="I68" s="117">
        <f t="shared" si="69"/>
        <v>0</v>
      </c>
      <c r="J68" s="117">
        <f t="shared" si="69"/>
        <v>0</v>
      </c>
      <c r="K68" s="117">
        <f>K15-K61</f>
        <v>0</v>
      </c>
      <c r="L68" s="117">
        <f t="shared" si="69"/>
        <v>0</v>
      </c>
      <c r="M68" s="117">
        <f t="shared" si="69"/>
        <v>0</v>
      </c>
      <c r="N68" s="117">
        <f t="shared" si="69"/>
        <v>0</v>
      </c>
      <c r="O68" s="117">
        <f t="shared" si="69"/>
        <v>0</v>
      </c>
      <c r="P68" s="117">
        <f t="shared" si="69"/>
        <v>0</v>
      </c>
      <c r="Q68" s="117">
        <f>Q15-Q61</f>
        <v>0</v>
      </c>
      <c r="R68" s="117">
        <f t="shared" si="69"/>
        <v>0</v>
      </c>
      <c r="S68" s="117">
        <f>S15-S61</f>
        <v>0</v>
      </c>
      <c r="T68" s="117">
        <f t="shared" si="69"/>
        <v>0</v>
      </c>
      <c r="U68" s="117">
        <f t="shared" si="69"/>
        <v>0</v>
      </c>
      <c r="V68" s="117">
        <f t="shared" si="69"/>
        <v>0</v>
      </c>
      <c r="W68" s="117">
        <f>W15-W61</f>
        <v>0</v>
      </c>
      <c r="X68" s="117">
        <f t="shared" si="69"/>
        <v>0</v>
      </c>
      <c r="Y68" s="117">
        <f t="shared" si="69"/>
        <v>0</v>
      </c>
      <c r="Z68" s="117">
        <f t="shared" si="69"/>
        <v>0</v>
      </c>
      <c r="AA68" s="117">
        <f t="shared" si="69"/>
        <v>0</v>
      </c>
      <c r="AB68" s="116">
        <f t="shared" si="69"/>
        <v>0</v>
      </c>
    </row>
    <row r="69" spans="2:28" s="323" customFormat="1" x14ac:dyDescent="0.2">
      <c r="B69" s="116"/>
      <c r="C69" s="116"/>
      <c r="D69" s="117"/>
      <c r="E69" s="117"/>
      <c r="F69" s="117">
        <f>F16-F62</f>
        <v>4.9977385798283258E-4</v>
      </c>
      <c r="G69" s="117">
        <f>G16-G62</f>
        <v>-4.9977385798283258E-4</v>
      </c>
      <c r="H69" s="117">
        <f>H16-H62</f>
        <v>2.3971053821800203E-4</v>
      </c>
      <c r="I69" s="117">
        <f>I16-I62</f>
        <v>-4.1564902758930988E-4</v>
      </c>
      <c r="J69" s="117">
        <f t="shared" si="69"/>
        <v>-3.4464043419266815E-4</v>
      </c>
      <c r="K69" s="117">
        <f t="shared" si="69"/>
        <v>-2.3971053821802979E-4</v>
      </c>
      <c r="L69" s="117">
        <f t="shared" si="69"/>
        <v>-8.4577114427830669E-5</v>
      </c>
      <c r="M69" s="117">
        <f t="shared" si="69"/>
        <v>-1.5513342379014361E-4</v>
      </c>
      <c r="N69" s="117">
        <f t="shared" si="69"/>
        <v>4.703753957485679E-4</v>
      </c>
      <c r="O69" s="117">
        <f t="shared" si="69"/>
        <v>1.3568521031204206E-4</v>
      </c>
      <c r="P69" s="117">
        <f t="shared" si="69"/>
        <v>3.3469018543647033E-4</v>
      </c>
      <c r="Q69" s="117">
        <f t="shared" si="69"/>
        <v>-2.6187245590229835E-4</v>
      </c>
      <c r="R69" s="117">
        <f t="shared" si="69"/>
        <v>-3.4464043419266815E-4</v>
      </c>
      <c r="S69" s="117">
        <f t="shared" si="69"/>
        <v>8.2767978290362865E-5</v>
      </c>
      <c r="T69" s="117">
        <f>T16-T62</f>
        <v>-2.6775214834917627E-4</v>
      </c>
      <c r="U69" s="117">
        <f t="shared" si="69"/>
        <v>4.8032564450473103E-4</v>
      </c>
      <c r="V69" s="117">
        <f t="shared" si="69"/>
        <v>2.5192220714603808E-4</v>
      </c>
      <c r="W69" s="117">
        <f t="shared" si="69"/>
        <v>-4.2333785617367642E-4</v>
      </c>
      <c r="X69" s="117">
        <f t="shared" si="69"/>
        <v>-3.7765716870194477E-4</v>
      </c>
      <c r="Y69" s="117">
        <f t="shared" si="69"/>
        <v>-4.5680687471733386E-5</v>
      </c>
      <c r="Z69" s="117">
        <f t="shared" si="69"/>
        <v>-2.8674807779285882E-4</v>
      </c>
      <c r="AA69" s="117">
        <f t="shared" si="69"/>
        <v>1.5739484396201653E-4</v>
      </c>
      <c r="AB69" s="116">
        <f>AB16-AB62</f>
        <v>-4.4414292175486147E-4</v>
      </c>
    </row>
    <row r="70" spans="2:28" s="323" customFormat="1" x14ac:dyDescent="0.2">
      <c r="B70" s="116"/>
      <c r="C70" s="116"/>
      <c r="D70" s="117"/>
      <c r="E70" s="117"/>
      <c r="F70" s="117">
        <f>F17-F63</f>
        <v>0</v>
      </c>
      <c r="G70" s="117">
        <f t="shared" si="69"/>
        <v>0</v>
      </c>
      <c r="H70" s="117"/>
      <c r="I70" s="117">
        <f>I17-I63</f>
        <v>0</v>
      </c>
      <c r="J70" s="117">
        <f t="shared" si="69"/>
        <v>0</v>
      </c>
      <c r="K70" s="117"/>
      <c r="L70" s="117">
        <f t="shared" si="69"/>
        <v>0</v>
      </c>
      <c r="M70" s="117">
        <f t="shared" si="69"/>
        <v>0</v>
      </c>
      <c r="N70" s="117"/>
      <c r="O70" s="117">
        <f t="shared" si="69"/>
        <v>0</v>
      </c>
      <c r="P70" s="117">
        <f t="shared" si="69"/>
        <v>0</v>
      </c>
      <c r="Q70" s="117"/>
      <c r="R70" s="117">
        <f t="shared" si="69"/>
        <v>0</v>
      </c>
      <c r="S70" s="117">
        <f t="shared" si="69"/>
        <v>0</v>
      </c>
      <c r="T70" s="117"/>
      <c r="U70" s="118">
        <f t="shared" si="69"/>
        <v>0</v>
      </c>
      <c r="V70" s="118">
        <f t="shared" si="69"/>
        <v>0</v>
      </c>
      <c r="W70" s="118"/>
      <c r="X70" s="118">
        <f t="shared" si="69"/>
        <v>0</v>
      </c>
      <c r="Y70" s="118">
        <f t="shared" si="69"/>
        <v>0</v>
      </c>
      <c r="Z70" s="118"/>
      <c r="AA70" s="118">
        <f>AA17-AA63</f>
        <v>0</v>
      </c>
      <c r="AB70" s="116">
        <f t="shared" si="69"/>
        <v>0</v>
      </c>
    </row>
    <row r="71" spans="2:28" x14ac:dyDescent="0.2">
      <c r="B71" s="116"/>
      <c r="C71" s="116"/>
      <c r="D71" s="116"/>
      <c r="E71" s="117"/>
      <c r="F71" s="116"/>
      <c r="G71" s="116"/>
      <c r="H71" s="324"/>
      <c r="I71" s="324"/>
      <c r="J71" s="324"/>
      <c r="K71" s="324"/>
      <c r="L71" s="324"/>
      <c r="M71" s="324"/>
      <c r="N71" s="325"/>
      <c r="O71" s="324"/>
      <c r="P71" s="324"/>
      <c r="Q71" s="324"/>
      <c r="R71" s="325"/>
      <c r="S71" s="325"/>
      <c r="T71" s="325"/>
      <c r="U71" s="324"/>
      <c r="V71" s="324"/>
      <c r="W71" s="325"/>
      <c r="X71" s="116"/>
      <c r="Y71" s="116"/>
      <c r="Z71" s="325"/>
      <c r="AA71" s="116"/>
      <c r="AB71" s="116"/>
    </row>
    <row r="72" spans="2:28" x14ac:dyDescent="0.2">
      <c r="B72" s="116"/>
      <c r="C72" s="116"/>
      <c r="D72" s="116">
        <f>D65-D61</f>
        <v>0</v>
      </c>
      <c r="E72" s="116">
        <f t="shared" ref="E72:AB72" si="70">E65-E61</f>
        <v>0</v>
      </c>
      <c r="F72" s="116">
        <f t="shared" si="70"/>
        <v>0</v>
      </c>
      <c r="G72" s="116">
        <f t="shared" si="70"/>
        <v>0</v>
      </c>
      <c r="H72" s="116">
        <f t="shared" si="70"/>
        <v>0</v>
      </c>
      <c r="I72" s="116">
        <f t="shared" si="70"/>
        <v>0</v>
      </c>
      <c r="J72" s="116">
        <f t="shared" si="70"/>
        <v>0</v>
      </c>
      <c r="K72" s="116">
        <f t="shared" si="70"/>
        <v>0</v>
      </c>
      <c r="L72" s="116">
        <f t="shared" si="70"/>
        <v>0</v>
      </c>
      <c r="M72" s="116">
        <f t="shared" si="70"/>
        <v>0</v>
      </c>
      <c r="N72" s="116">
        <f t="shared" si="70"/>
        <v>0</v>
      </c>
      <c r="O72" s="116">
        <f t="shared" si="70"/>
        <v>0</v>
      </c>
      <c r="P72" s="116">
        <f t="shared" si="70"/>
        <v>0</v>
      </c>
      <c r="Q72" s="116">
        <f t="shared" si="70"/>
        <v>0</v>
      </c>
      <c r="R72" s="116">
        <f t="shared" si="70"/>
        <v>0</v>
      </c>
      <c r="S72" s="116">
        <f t="shared" si="70"/>
        <v>0</v>
      </c>
      <c r="T72" s="116">
        <f t="shared" si="70"/>
        <v>0</v>
      </c>
      <c r="U72" s="116">
        <f t="shared" si="70"/>
        <v>0</v>
      </c>
      <c r="V72" s="116">
        <f t="shared" si="70"/>
        <v>0</v>
      </c>
      <c r="W72" s="116">
        <f t="shared" si="70"/>
        <v>0</v>
      </c>
      <c r="X72" s="116">
        <f t="shared" si="70"/>
        <v>0</v>
      </c>
      <c r="Y72" s="116">
        <f t="shared" si="70"/>
        <v>0</v>
      </c>
      <c r="Z72" s="116">
        <f t="shared" si="70"/>
        <v>0</v>
      </c>
      <c r="AA72" s="116">
        <f t="shared" si="70"/>
        <v>0</v>
      </c>
      <c r="AB72" s="116">
        <f t="shared" si="70"/>
        <v>0</v>
      </c>
    </row>
    <row r="73" spans="2:28" x14ac:dyDescent="0.2">
      <c r="B73" s="116"/>
      <c r="C73" s="116"/>
      <c r="D73" s="116">
        <f>D66-D61</f>
        <v>0</v>
      </c>
      <c r="E73" s="116">
        <f t="shared" ref="E73:AB73" si="71">E66-E61</f>
        <v>0</v>
      </c>
      <c r="F73" s="116">
        <f t="shared" si="71"/>
        <v>0</v>
      </c>
      <c r="G73" s="116">
        <f t="shared" si="71"/>
        <v>0</v>
      </c>
      <c r="H73" s="116">
        <f t="shared" si="71"/>
        <v>0</v>
      </c>
      <c r="I73" s="116">
        <f t="shared" si="71"/>
        <v>0</v>
      </c>
      <c r="J73" s="116">
        <f t="shared" si="71"/>
        <v>0</v>
      </c>
      <c r="K73" s="116">
        <f t="shared" si="71"/>
        <v>0</v>
      </c>
      <c r="L73" s="116">
        <f t="shared" si="71"/>
        <v>0</v>
      </c>
      <c r="M73" s="116">
        <f t="shared" si="71"/>
        <v>0</v>
      </c>
      <c r="N73" s="116">
        <f t="shared" si="71"/>
        <v>0</v>
      </c>
      <c r="O73" s="116">
        <f t="shared" si="71"/>
        <v>0</v>
      </c>
      <c r="P73" s="116">
        <f t="shared" si="71"/>
        <v>0</v>
      </c>
      <c r="Q73" s="116">
        <f t="shared" si="71"/>
        <v>0</v>
      </c>
      <c r="R73" s="116">
        <f t="shared" si="71"/>
        <v>0</v>
      </c>
      <c r="S73" s="116">
        <f t="shared" si="71"/>
        <v>0</v>
      </c>
      <c r="T73" s="116">
        <f t="shared" si="71"/>
        <v>0</v>
      </c>
      <c r="U73" s="116">
        <f t="shared" si="71"/>
        <v>0</v>
      </c>
      <c r="V73" s="116">
        <f t="shared" si="71"/>
        <v>0</v>
      </c>
      <c r="W73" s="116">
        <f t="shared" si="71"/>
        <v>0</v>
      </c>
      <c r="X73" s="116">
        <f t="shared" si="71"/>
        <v>0</v>
      </c>
      <c r="Y73" s="116">
        <f t="shared" si="71"/>
        <v>0</v>
      </c>
      <c r="Z73" s="116">
        <f t="shared" si="71"/>
        <v>0</v>
      </c>
      <c r="AA73" s="116">
        <f t="shared" si="71"/>
        <v>0</v>
      </c>
      <c r="AB73" s="116">
        <f t="shared" si="71"/>
        <v>0</v>
      </c>
    </row>
    <row r="340" spans="32:60" ht="20.399999999999999" x14ac:dyDescent="0.2">
      <c r="AF340" s="12" ph="1"/>
      <c r="AI340" s="12" ph="1"/>
      <c r="AO340" s="12" ph="1"/>
      <c r="AR340" s="12" ph="1"/>
      <c r="AV340" s="12" ph="1"/>
      <c r="AY340" s="12" ph="1"/>
      <c r="BA340" s="12" ph="1"/>
      <c r="BD340" s="12" ph="1"/>
      <c r="BE340" s="12" ph="1"/>
      <c r="BH340" s="12" ph="1"/>
    </row>
    <row r="351" spans="32:60" ht="20.399999999999999" x14ac:dyDescent="0.2">
      <c r="AF351" s="12" ph="1"/>
      <c r="AI351" s="12" ph="1"/>
      <c r="AO351" s="12" ph="1"/>
      <c r="AR351" s="12" ph="1"/>
      <c r="AV351" s="12" ph="1"/>
      <c r="AY351" s="12" ph="1"/>
      <c r="BA351" s="12" ph="1"/>
      <c r="BD351" s="12" ph="1"/>
      <c r="BE351" s="12" ph="1"/>
      <c r="BH351" s="12" ph="1"/>
    </row>
    <row r="365" spans="32:60" ht="20.399999999999999" x14ac:dyDescent="0.2">
      <c r="AF365" s="12" ph="1"/>
      <c r="AI365" s="12" ph="1"/>
      <c r="AO365" s="12" ph="1"/>
      <c r="AR365" s="12" ph="1"/>
      <c r="AV365" s="12" ph="1"/>
      <c r="AY365" s="12" ph="1"/>
      <c r="BA365" s="12" ph="1"/>
      <c r="BD365" s="12" ph="1"/>
      <c r="BE365" s="12" ph="1"/>
      <c r="BH365" s="12" ph="1"/>
    </row>
    <row r="404" spans="32:60" ht="20.399999999999999" x14ac:dyDescent="0.2">
      <c r="AF404" s="12" ph="1"/>
      <c r="AI404" s="12" ph="1"/>
      <c r="AO404" s="12" ph="1"/>
      <c r="AR404" s="12" ph="1"/>
      <c r="AV404" s="12" ph="1"/>
      <c r="AY404" s="12" ph="1"/>
      <c r="BA404" s="12" ph="1"/>
      <c r="BD404" s="12" ph="1"/>
      <c r="BE404" s="12" ph="1"/>
      <c r="BH404" s="12" ph="1"/>
    </row>
    <row r="415" spans="32:60" ht="20.399999999999999" x14ac:dyDescent="0.2">
      <c r="AF415" s="12" ph="1"/>
      <c r="AI415" s="12" ph="1"/>
      <c r="AO415" s="12" ph="1"/>
      <c r="AR415" s="12" ph="1"/>
      <c r="AV415" s="12" ph="1"/>
      <c r="AY415" s="12" ph="1"/>
      <c r="BA415" s="12" ph="1"/>
      <c r="BD415" s="12" ph="1"/>
      <c r="BE415" s="12" ph="1"/>
      <c r="BH415" s="12" ph="1"/>
    </row>
    <row r="429" spans="32:60" ht="20.399999999999999" x14ac:dyDescent="0.2">
      <c r="AF429" s="12" ph="1"/>
      <c r="AI429" s="12" ph="1"/>
      <c r="AO429" s="12" ph="1"/>
      <c r="AR429" s="12" ph="1"/>
      <c r="AV429" s="12" ph="1"/>
      <c r="AY429" s="12" ph="1"/>
      <c r="BA429" s="12" ph="1"/>
      <c r="BD429" s="12" ph="1"/>
      <c r="BE429" s="12" ph="1"/>
      <c r="BH429" s="12" ph="1"/>
    </row>
    <row r="430" spans="32:60" ht="20.399999999999999" x14ac:dyDescent="0.2">
      <c r="AF430" s="12" ph="1"/>
      <c r="AI430" s="12" ph="1"/>
      <c r="AO430" s="12" ph="1"/>
      <c r="AR430" s="12" ph="1"/>
      <c r="AV430" s="12" ph="1"/>
      <c r="AY430" s="12" ph="1"/>
      <c r="BA430" s="12" ph="1"/>
      <c r="BD430" s="12" ph="1"/>
      <c r="BE430" s="12" ph="1"/>
      <c r="BH430" s="12" ph="1"/>
    </row>
    <row r="443" spans="32:60" ht="20.399999999999999" x14ac:dyDescent="0.2">
      <c r="AF443" s="12" ph="1"/>
      <c r="AI443" s="12" ph="1"/>
      <c r="AO443" s="12" ph="1"/>
      <c r="AR443" s="12" ph="1"/>
      <c r="AV443" s="12" ph="1"/>
      <c r="AY443" s="12" ph="1"/>
      <c r="BA443" s="12" ph="1"/>
      <c r="BD443" s="12" ph="1"/>
      <c r="BE443" s="12" ph="1"/>
      <c r="BH443" s="12" ph="1"/>
    </row>
    <row r="445" spans="32:60" ht="20.399999999999999" x14ac:dyDescent="0.2">
      <c r="AF445" s="12" ph="1"/>
      <c r="AI445" s="12" ph="1"/>
      <c r="AO445" s="12" ph="1"/>
      <c r="AR445" s="12" ph="1"/>
      <c r="AV445" s="12" ph="1"/>
      <c r="AY445" s="12" ph="1"/>
      <c r="BA445" s="12" ph="1"/>
      <c r="BD445" s="12" ph="1"/>
      <c r="BE445" s="12" ph="1"/>
      <c r="BH445" s="12" ph="1"/>
    </row>
    <row r="446" spans="32:60" ht="20.399999999999999" x14ac:dyDescent="0.2">
      <c r="AF446" s="12" ph="1"/>
      <c r="AI446" s="12" ph="1"/>
      <c r="AO446" s="12" ph="1"/>
      <c r="AR446" s="12" ph="1"/>
      <c r="AV446" s="12" ph="1"/>
      <c r="AY446" s="12" ph="1"/>
      <c r="BA446" s="12" ph="1"/>
      <c r="BD446" s="12" ph="1"/>
      <c r="BE446" s="12" ph="1"/>
      <c r="BH446" s="12" ph="1"/>
    </row>
    <row r="485" spans="32:60" ht="20.399999999999999" x14ac:dyDescent="0.2">
      <c r="AF485" s="12" ph="1"/>
      <c r="AI485" s="12" ph="1"/>
      <c r="AO485" s="12" ph="1"/>
      <c r="AR485" s="12" ph="1"/>
      <c r="AV485" s="12" ph="1"/>
      <c r="AY485" s="12" ph="1"/>
      <c r="BA485" s="12" ph="1"/>
      <c r="BD485" s="12" ph="1"/>
      <c r="BE485" s="12" ph="1"/>
      <c r="BH485" s="12" ph="1"/>
    </row>
    <row r="496" spans="32:60" ht="20.399999999999999" x14ac:dyDescent="0.2">
      <c r="AF496" s="12" ph="1"/>
      <c r="AI496" s="12" ph="1"/>
      <c r="AO496" s="12" ph="1"/>
      <c r="AR496" s="12" ph="1"/>
      <c r="AV496" s="12" ph="1"/>
      <c r="AY496" s="12" ph="1"/>
      <c r="BA496" s="12" ph="1"/>
      <c r="BD496" s="12" ph="1"/>
      <c r="BE496" s="12" ph="1"/>
      <c r="BH496" s="12" ph="1"/>
    </row>
    <row r="510" spans="32:60" ht="20.399999999999999" x14ac:dyDescent="0.2">
      <c r="AF510" s="12" ph="1"/>
      <c r="AI510" s="12" ph="1"/>
      <c r="AO510" s="12" ph="1"/>
      <c r="AR510" s="12" ph="1"/>
      <c r="AV510" s="12" ph="1"/>
      <c r="AY510" s="12" ph="1"/>
      <c r="BA510" s="12" ph="1"/>
      <c r="BD510" s="12" ph="1"/>
      <c r="BE510" s="12" ph="1"/>
      <c r="BH510" s="12" ph="1"/>
    </row>
    <row r="511" spans="32:60" ht="20.399999999999999" x14ac:dyDescent="0.2">
      <c r="AF511" s="12" ph="1"/>
      <c r="AI511" s="12" ph="1"/>
      <c r="AO511" s="12" ph="1"/>
      <c r="AR511" s="12" ph="1"/>
      <c r="AV511" s="12" ph="1"/>
      <c r="AY511" s="12" ph="1"/>
      <c r="BA511" s="12" ph="1"/>
      <c r="BD511" s="12" ph="1"/>
      <c r="BE511" s="12" ph="1"/>
      <c r="BH511" s="12" ph="1"/>
    </row>
    <row r="524" spans="32:60" ht="20.399999999999999" x14ac:dyDescent="0.2">
      <c r="AF524" s="12" ph="1"/>
      <c r="AI524" s="12" ph="1"/>
      <c r="AO524" s="12" ph="1"/>
      <c r="AR524" s="12" ph="1"/>
      <c r="AV524" s="12" ph="1"/>
      <c r="AY524" s="12" ph="1"/>
      <c r="BA524" s="12" ph="1"/>
      <c r="BD524" s="12" ph="1"/>
      <c r="BE524" s="12" ph="1"/>
      <c r="BH524" s="12" ph="1"/>
    </row>
    <row r="526" spans="32:60" ht="20.399999999999999" x14ac:dyDescent="0.2">
      <c r="AF526" s="12" ph="1"/>
      <c r="AI526" s="12" ph="1"/>
      <c r="AO526" s="12" ph="1"/>
      <c r="AR526" s="12" ph="1"/>
      <c r="AV526" s="12" ph="1"/>
      <c r="AY526" s="12" ph="1"/>
      <c r="BA526" s="12" ph="1"/>
      <c r="BD526" s="12" ph="1"/>
      <c r="BE526" s="12" ph="1"/>
      <c r="BH526" s="12" ph="1"/>
    </row>
    <row r="527" spans="32:60" ht="20.399999999999999" x14ac:dyDescent="0.2">
      <c r="AF527" s="12" ph="1"/>
      <c r="AI527" s="12" ph="1"/>
      <c r="AO527" s="12" ph="1"/>
      <c r="AR527" s="12" ph="1"/>
      <c r="AV527" s="12" ph="1"/>
      <c r="AY527" s="12" ph="1"/>
      <c r="BA527" s="12" ph="1"/>
      <c r="BD527" s="12" ph="1"/>
      <c r="BE527" s="12" ph="1"/>
      <c r="BH527" s="12" ph="1"/>
    </row>
    <row r="530" spans="32:60" ht="20.399999999999999" x14ac:dyDescent="0.2">
      <c r="AF530" s="12" ph="1"/>
      <c r="AI530" s="12" ph="1"/>
      <c r="AO530" s="12" ph="1"/>
      <c r="AR530" s="12" ph="1"/>
      <c r="AV530" s="12" ph="1"/>
      <c r="AY530" s="12" ph="1"/>
      <c r="BA530" s="12" ph="1"/>
      <c r="BD530" s="12" ph="1"/>
      <c r="BE530" s="12" ph="1"/>
      <c r="BH530" s="12" ph="1"/>
    </row>
    <row r="531" spans="32:60" ht="20.399999999999999" x14ac:dyDescent="0.2">
      <c r="AF531" s="12" ph="1"/>
      <c r="AI531" s="12" ph="1"/>
      <c r="AO531" s="12" ph="1"/>
      <c r="AR531" s="12" ph="1"/>
      <c r="AV531" s="12" ph="1"/>
      <c r="AY531" s="12" ph="1"/>
      <c r="BA531" s="12" ph="1"/>
      <c r="BD531" s="12" ph="1"/>
      <c r="BE531" s="12" ph="1"/>
      <c r="BH531" s="12" ph="1"/>
    </row>
    <row r="532" spans="32:60" ht="20.399999999999999" x14ac:dyDescent="0.2">
      <c r="AF532" s="12" ph="1"/>
      <c r="AI532" s="12" ph="1"/>
      <c r="AO532" s="12" ph="1"/>
      <c r="AR532" s="12" ph="1"/>
      <c r="AV532" s="12" ph="1"/>
      <c r="AY532" s="12" ph="1"/>
      <c r="BA532" s="12" ph="1"/>
      <c r="BD532" s="12" ph="1"/>
      <c r="BE532" s="12" ph="1"/>
      <c r="BH532" s="12" ph="1"/>
    </row>
    <row r="534" spans="32:60" ht="20.399999999999999" x14ac:dyDescent="0.2">
      <c r="AF534" s="12" ph="1"/>
      <c r="AI534" s="12" ph="1"/>
      <c r="AO534" s="12" ph="1"/>
      <c r="AR534" s="12" ph="1"/>
      <c r="AV534" s="12" ph="1"/>
      <c r="AY534" s="12" ph="1"/>
      <c r="BA534" s="12" ph="1"/>
      <c r="BD534" s="12" ph="1"/>
      <c r="BE534" s="12" ph="1"/>
      <c r="BH534" s="12" ph="1"/>
    </row>
    <row r="535" spans="32:60" ht="20.399999999999999" x14ac:dyDescent="0.2">
      <c r="AF535" s="12" ph="1"/>
      <c r="AI535" s="12" ph="1"/>
      <c r="AO535" s="12" ph="1"/>
      <c r="AR535" s="12" ph="1"/>
      <c r="AV535" s="12" ph="1"/>
      <c r="AY535" s="12" ph="1"/>
      <c r="BA535" s="12" ph="1"/>
      <c r="BD535" s="12" ph="1"/>
      <c r="BE535" s="12" ph="1"/>
      <c r="BH535" s="12" ph="1"/>
    </row>
    <row r="537" spans="32:60" ht="20.399999999999999" x14ac:dyDescent="0.2">
      <c r="AF537" s="12" ph="1"/>
      <c r="AI537" s="12" ph="1"/>
      <c r="AO537" s="12" ph="1"/>
      <c r="AR537" s="12" ph="1"/>
      <c r="AV537" s="12" ph="1"/>
      <c r="AY537" s="12" ph="1"/>
      <c r="BA537" s="12" ph="1"/>
      <c r="BD537" s="12" ph="1"/>
      <c r="BE537" s="12" ph="1"/>
      <c r="BH537" s="12" ph="1"/>
    </row>
    <row r="538" spans="32:60" ht="20.399999999999999" x14ac:dyDescent="0.2">
      <c r="AF538" s="12" ph="1"/>
      <c r="AI538" s="12" ph="1"/>
      <c r="AO538" s="12" ph="1"/>
      <c r="AR538" s="12" ph="1"/>
      <c r="AV538" s="12" ph="1"/>
      <c r="AY538" s="12" ph="1"/>
      <c r="BA538" s="12" ph="1"/>
      <c r="BD538" s="12" ph="1"/>
      <c r="BE538" s="12" ph="1"/>
      <c r="BH538" s="12" ph="1"/>
    </row>
    <row r="539" spans="32:60" ht="20.399999999999999" x14ac:dyDescent="0.2">
      <c r="AF539" s="12" ph="1"/>
      <c r="AI539" s="12" ph="1"/>
      <c r="AO539" s="12" ph="1"/>
      <c r="AR539" s="12" ph="1"/>
      <c r="AV539" s="12" ph="1"/>
      <c r="AY539" s="12" ph="1"/>
      <c r="BA539" s="12" ph="1"/>
      <c r="BD539" s="12" ph="1"/>
      <c r="BE539" s="12" ph="1"/>
      <c r="BH539" s="12" ph="1"/>
    </row>
    <row r="540" spans="32:60" ht="20.399999999999999" x14ac:dyDescent="0.2">
      <c r="AF540" s="12" ph="1"/>
      <c r="AI540" s="12" ph="1"/>
      <c r="AO540" s="12" ph="1"/>
      <c r="AR540" s="12" ph="1"/>
      <c r="AV540" s="12" ph="1"/>
      <c r="AY540" s="12" ph="1"/>
      <c r="BA540" s="12" ph="1"/>
      <c r="BD540" s="12" ph="1"/>
      <c r="BE540" s="12" ph="1"/>
      <c r="BH540" s="12" ph="1"/>
    </row>
  </sheetData>
  <mergeCells count="41">
    <mergeCell ref="C30:C32"/>
    <mergeCell ref="C33:C35"/>
    <mergeCell ref="B36:B59"/>
    <mergeCell ref="C36:C38"/>
    <mergeCell ref="C39:C41"/>
    <mergeCell ref="C42:C44"/>
    <mergeCell ref="C45:C47"/>
    <mergeCell ref="C48:C50"/>
    <mergeCell ref="C51:C53"/>
    <mergeCell ref="X12:X14"/>
    <mergeCell ref="Y12:Y14"/>
    <mergeCell ref="AA12:AA14"/>
    <mergeCell ref="AB12:AB14"/>
    <mergeCell ref="B15:C17"/>
    <mergeCell ref="B18:B35"/>
    <mergeCell ref="C18:C20"/>
    <mergeCell ref="C21:C23"/>
    <mergeCell ref="C24:C26"/>
    <mergeCell ref="C27:C29"/>
    <mergeCell ref="O12:O14"/>
    <mergeCell ref="P12:P14"/>
    <mergeCell ref="R12:R14"/>
    <mergeCell ref="S12:S14"/>
    <mergeCell ref="U12:U14"/>
    <mergeCell ref="V12:V14"/>
    <mergeCell ref="Q11:Q14"/>
    <mergeCell ref="T11:T14"/>
    <mergeCell ref="W11:W14"/>
    <mergeCell ref="Z11:Z14"/>
    <mergeCell ref="F12:F14"/>
    <mergeCell ref="G12:G14"/>
    <mergeCell ref="I12:I14"/>
    <mergeCell ref="J12:J14"/>
    <mergeCell ref="L12:L14"/>
    <mergeCell ref="M12:M14"/>
    <mergeCell ref="B7:C14"/>
    <mergeCell ref="D7:D14"/>
    <mergeCell ref="E11:E14"/>
    <mergeCell ref="H11:H14"/>
    <mergeCell ref="K11:K14"/>
    <mergeCell ref="N11:N14"/>
  </mergeCells>
  <phoneticPr fontId="3"/>
  <pageMargins left="0.74" right="0.28000000000000003" top="0.77" bottom="0.59" header="0.45" footer="0.19685039370078741"/>
  <pageSetup paperSize="9" scale="63" firstPageNumber="1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74EAD-D816-48ED-86DA-D6E2BFA3A74F}">
  <sheetPr>
    <tabColor rgb="FF92D050"/>
  </sheetPr>
  <dimension ref="A2:AA80"/>
  <sheetViews>
    <sheetView view="pageBreakPreview" zoomScaleNormal="87" zoomScaleSheetLayoutView="100" workbookViewId="0"/>
  </sheetViews>
  <sheetFormatPr defaultColWidth="9" defaultRowHeight="13.2" x14ac:dyDescent="0.2"/>
  <cols>
    <col min="2" max="2" width="5.33203125" customWidth="1"/>
    <col min="3" max="3" width="16.6640625" customWidth="1"/>
    <col min="4" max="4" width="14.109375" customWidth="1"/>
    <col min="5" max="6" width="18.6640625" customWidth="1"/>
    <col min="7" max="7" width="18" style="341" customWidth="1"/>
    <col min="8" max="9" width="18" customWidth="1"/>
  </cols>
  <sheetData>
    <row r="2" spans="1:27" ht="14.4" x14ac:dyDescent="0.2">
      <c r="B2" s="11" t="s">
        <v>287</v>
      </c>
    </row>
    <row r="4" spans="1:27" s="12" customFormat="1" x14ac:dyDescent="0.2">
      <c r="A4" s="342"/>
      <c r="F4" s="14" t="s">
        <v>288</v>
      </c>
      <c r="G4" s="14"/>
    </row>
    <row r="5" spans="1:27" s="12" customFormat="1" x14ac:dyDescent="0.2">
      <c r="A5" s="342"/>
      <c r="F5" s="14" t="s">
        <v>289</v>
      </c>
      <c r="G5" s="14"/>
    </row>
    <row r="6" spans="1:27" s="12" customFormat="1" x14ac:dyDescent="0.2">
      <c r="A6" s="342"/>
      <c r="F6" s="14" t="s">
        <v>290</v>
      </c>
      <c r="G6" s="14"/>
    </row>
    <row r="7" spans="1:27" s="12" customFormat="1" x14ac:dyDescent="0.2">
      <c r="A7" s="342"/>
      <c r="F7" s="14" t="s">
        <v>291</v>
      </c>
      <c r="G7" s="14"/>
    </row>
    <row r="8" spans="1:27" s="12" customFormat="1" x14ac:dyDescent="0.2">
      <c r="A8" s="342"/>
      <c r="F8" s="14" t="s">
        <v>292</v>
      </c>
      <c r="G8" s="14"/>
    </row>
    <row r="9" spans="1:27" s="12" customFormat="1" ht="6.75" customHeight="1" x14ac:dyDescent="0.2">
      <c r="A9" s="342"/>
      <c r="G9" s="343"/>
    </row>
    <row r="10" spans="1:27" s="12" customFormat="1" ht="15" thickBot="1" x14ac:dyDescent="0.25">
      <c r="A10" s="342"/>
      <c r="B10" s="11"/>
      <c r="G10" s="343"/>
      <c r="H10" s="13"/>
      <c r="I10" s="13" t="s">
        <v>293</v>
      </c>
    </row>
    <row r="11" spans="1:27" s="12" customFormat="1" ht="15" customHeight="1" x14ac:dyDescent="0.2">
      <c r="A11" s="342"/>
      <c r="B11" s="344"/>
      <c r="C11" s="345"/>
      <c r="D11" s="82" t="s">
        <v>294</v>
      </c>
      <c r="E11" s="82" t="s">
        <v>295</v>
      </c>
      <c r="F11" s="82" t="s">
        <v>296</v>
      </c>
      <c r="G11" s="346" t="s">
        <v>297</v>
      </c>
      <c r="H11" s="347" t="s">
        <v>298</v>
      </c>
      <c r="I11" s="348"/>
    </row>
    <row r="12" spans="1:27" s="12" customFormat="1" ht="15" customHeight="1" x14ac:dyDescent="0.2">
      <c r="A12" s="342"/>
      <c r="B12" s="344"/>
      <c r="C12" s="345"/>
      <c r="D12" s="87"/>
      <c r="E12" s="349"/>
      <c r="F12" s="349"/>
      <c r="G12" s="350"/>
      <c r="H12" s="351"/>
      <c r="I12" s="352" t="s">
        <v>299</v>
      </c>
    </row>
    <row r="13" spans="1:27" s="12" customFormat="1" ht="10.5" customHeight="1" x14ac:dyDescent="0.2">
      <c r="A13" s="342"/>
      <c r="B13" s="344"/>
      <c r="C13" s="345"/>
      <c r="D13" s="87"/>
      <c r="E13" s="349"/>
      <c r="F13" s="349"/>
      <c r="G13" s="350"/>
      <c r="H13" s="351"/>
      <c r="I13" s="353"/>
    </row>
    <row r="14" spans="1:27" s="12" customFormat="1" ht="44.25" customHeight="1" x14ac:dyDescent="0.2">
      <c r="A14" s="342"/>
      <c r="B14" s="344"/>
      <c r="C14" s="345"/>
      <c r="D14" s="354"/>
      <c r="E14" s="355"/>
      <c r="F14" s="355"/>
      <c r="G14" s="356"/>
      <c r="H14" s="357"/>
      <c r="I14" s="358"/>
      <c r="AA14" s="12" t="s">
        <v>300</v>
      </c>
    </row>
    <row r="15" spans="1:27" s="12" customFormat="1" ht="20.25" customHeight="1" x14ac:dyDescent="0.2">
      <c r="A15" s="342"/>
      <c r="B15" s="359" t="s">
        <v>301</v>
      </c>
      <c r="C15" s="360"/>
      <c r="D15" s="361">
        <v>401</v>
      </c>
      <c r="E15" s="362">
        <f>E18+E21+E24+E27+E30+E33</f>
        <v>289</v>
      </c>
      <c r="F15" s="362">
        <f>F18+F21+F24+F27+F30+F33</f>
        <v>184</v>
      </c>
      <c r="G15" s="363">
        <f>G18+G21+G24+G27+G30+G33</f>
        <v>6950</v>
      </c>
      <c r="H15" s="364">
        <f>H18+H21+H24+H27+H30+H33</f>
        <v>1010</v>
      </c>
      <c r="I15" s="365">
        <f>I18+I21+I24+I27+I30+I33</f>
        <v>397</v>
      </c>
    </row>
    <row r="16" spans="1:27" s="12" customFormat="1" ht="20.25" customHeight="1" x14ac:dyDescent="0.2">
      <c r="A16" s="342"/>
      <c r="B16" s="366"/>
      <c r="C16" s="367"/>
      <c r="D16" s="368"/>
      <c r="E16" s="369">
        <f>E15/D15</f>
        <v>0.72069825436408974</v>
      </c>
      <c r="F16" s="369">
        <f>F15/D15</f>
        <v>0.45885286783042395</v>
      </c>
      <c r="G16" s="370"/>
      <c r="H16" s="371">
        <f>H15/G15</f>
        <v>0.14532374100719425</v>
      </c>
      <c r="I16" s="372">
        <f>I15/G15</f>
        <v>5.712230215827338E-2</v>
      </c>
    </row>
    <row r="17" spans="1:9" s="12" customFormat="1" ht="20.25" customHeight="1" thickBot="1" x14ac:dyDescent="0.25">
      <c r="A17" s="342"/>
      <c r="B17" s="373"/>
      <c r="C17" s="374"/>
      <c r="D17" s="375"/>
      <c r="E17" s="376"/>
      <c r="F17" s="369">
        <f>F15/E15</f>
        <v>0.63667820069204151</v>
      </c>
      <c r="G17" s="377"/>
      <c r="H17" s="378"/>
      <c r="I17" s="379">
        <f>I15/H15</f>
        <v>0.39306930693069309</v>
      </c>
    </row>
    <row r="18" spans="1:9" s="12" customFormat="1" ht="20.25" customHeight="1" thickTop="1" x14ac:dyDescent="0.2">
      <c r="A18" s="342"/>
      <c r="B18" s="66" t="s">
        <v>302</v>
      </c>
      <c r="C18" s="380" t="s">
        <v>303</v>
      </c>
      <c r="D18" s="381">
        <v>45</v>
      </c>
      <c r="E18" s="382">
        <v>37</v>
      </c>
      <c r="F18" s="382">
        <v>19</v>
      </c>
      <c r="G18" s="383">
        <v>241</v>
      </c>
      <c r="H18" s="384">
        <v>59</v>
      </c>
      <c r="I18" s="385">
        <v>19</v>
      </c>
    </row>
    <row r="19" spans="1:9" s="12" customFormat="1" ht="20.25" customHeight="1" x14ac:dyDescent="0.2">
      <c r="A19" s="342"/>
      <c r="B19" s="72"/>
      <c r="C19" s="87"/>
      <c r="D19" s="368"/>
      <c r="E19" s="369">
        <f>E18/D18</f>
        <v>0.82222222222222219</v>
      </c>
      <c r="F19" s="369">
        <f>F18/D18</f>
        <v>0.42222222222222222</v>
      </c>
      <c r="G19" s="370"/>
      <c r="H19" s="371">
        <f>H18/G18</f>
        <v>0.24481327800829875</v>
      </c>
      <c r="I19" s="372">
        <f>I18/G18</f>
        <v>7.8838174273858919E-2</v>
      </c>
    </row>
    <row r="20" spans="1:9" s="12" customFormat="1" ht="20.25" customHeight="1" x14ac:dyDescent="0.2">
      <c r="A20" s="342"/>
      <c r="B20" s="72"/>
      <c r="C20" s="354"/>
      <c r="D20" s="386"/>
      <c r="E20" s="387"/>
      <c r="F20" s="388">
        <f>F18/E18</f>
        <v>0.51351351351351349</v>
      </c>
      <c r="G20" s="389"/>
      <c r="H20" s="390"/>
      <c r="I20" s="391">
        <f>I18/H18</f>
        <v>0.32203389830508472</v>
      </c>
    </row>
    <row r="21" spans="1:9" s="12" customFormat="1" ht="20.25" customHeight="1" x14ac:dyDescent="0.2">
      <c r="A21" s="342"/>
      <c r="B21" s="72"/>
      <c r="C21" s="82" t="s">
        <v>304</v>
      </c>
      <c r="D21" s="392">
        <v>75</v>
      </c>
      <c r="E21" s="393">
        <v>56</v>
      </c>
      <c r="F21" s="393">
        <v>38</v>
      </c>
      <c r="G21" s="377">
        <v>3841</v>
      </c>
      <c r="H21" s="394">
        <v>338</v>
      </c>
      <c r="I21" s="395">
        <v>154</v>
      </c>
    </row>
    <row r="22" spans="1:9" s="12" customFormat="1" ht="20.25" customHeight="1" x14ac:dyDescent="0.2">
      <c r="A22" s="342"/>
      <c r="B22" s="72"/>
      <c r="C22" s="87"/>
      <c r="D22" s="368"/>
      <c r="E22" s="369">
        <f>E21/D21</f>
        <v>0.7466666666666667</v>
      </c>
      <c r="F22" s="369">
        <f>F21/D21</f>
        <v>0.50666666666666671</v>
      </c>
      <c r="G22" s="370"/>
      <c r="H22" s="371">
        <f>H21/G21</f>
        <v>8.7997917209060139E-2</v>
      </c>
      <c r="I22" s="372">
        <f>I21/G21</f>
        <v>4.0093725592293676E-2</v>
      </c>
    </row>
    <row r="23" spans="1:9" s="12" customFormat="1" ht="20.25" customHeight="1" x14ac:dyDescent="0.2">
      <c r="A23" s="342"/>
      <c r="B23" s="72"/>
      <c r="C23" s="354"/>
      <c r="D23" s="396"/>
      <c r="E23" s="397"/>
      <c r="F23" s="388">
        <f>F21/E21</f>
        <v>0.6785714285714286</v>
      </c>
      <c r="G23" s="389"/>
      <c r="H23" s="390"/>
      <c r="I23" s="391">
        <f>I21/H21</f>
        <v>0.45562130177514792</v>
      </c>
    </row>
    <row r="24" spans="1:9" s="12" customFormat="1" ht="20.25" customHeight="1" x14ac:dyDescent="0.2">
      <c r="A24" s="342"/>
      <c r="B24" s="72"/>
      <c r="C24" s="398" t="s">
        <v>305</v>
      </c>
      <c r="D24" s="399">
        <v>24</v>
      </c>
      <c r="E24" s="393">
        <v>18</v>
      </c>
      <c r="F24" s="393">
        <v>11</v>
      </c>
      <c r="G24" s="377">
        <v>226</v>
      </c>
      <c r="H24" s="394">
        <v>45</v>
      </c>
      <c r="I24" s="395">
        <v>8</v>
      </c>
    </row>
    <row r="25" spans="1:9" s="12" customFormat="1" ht="20.25" customHeight="1" x14ac:dyDescent="0.2">
      <c r="A25" s="342"/>
      <c r="B25" s="72"/>
      <c r="C25" s="327"/>
      <c r="D25" s="368"/>
      <c r="E25" s="369">
        <f>E24/D24</f>
        <v>0.75</v>
      </c>
      <c r="F25" s="369">
        <f>F24/D24</f>
        <v>0.45833333333333331</v>
      </c>
      <c r="G25" s="370"/>
      <c r="H25" s="371">
        <f>H24/G24</f>
        <v>0.19911504424778761</v>
      </c>
      <c r="I25" s="372">
        <f>I24/G24</f>
        <v>3.5398230088495575E-2</v>
      </c>
    </row>
    <row r="26" spans="1:9" s="12" customFormat="1" ht="20.25" customHeight="1" x14ac:dyDescent="0.2">
      <c r="A26" s="342"/>
      <c r="B26" s="72"/>
      <c r="C26" s="400"/>
      <c r="D26" s="396"/>
      <c r="E26" s="397"/>
      <c r="F26" s="388">
        <f>F24/E24</f>
        <v>0.61111111111111116</v>
      </c>
      <c r="G26" s="389"/>
      <c r="H26" s="390"/>
      <c r="I26" s="391">
        <f>I24/H24</f>
        <v>0.17777777777777778</v>
      </c>
    </row>
    <row r="27" spans="1:9" s="12" customFormat="1" ht="20.25" customHeight="1" x14ac:dyDescent="0.2">
      <c r="A27" s="342"/>
      <c r="B27" s="72"/>
      <c r="C27" s="82" t="s">
        <v>306</v>
      </c>
      <c r="D27" s="399">
        <v>90</v>
      </c>
      <c r="E27" s="393">
        <v>55</v>
      </c>
      <c r="F27" s="393">
        <v>39</v>
      </c>
      <c r="G27" s="377">
        <v>476</v>
      </c>
      <c r="H27" s="394">
        <v>107</v>
      </c>
      <c r="I27" s="395">
        <v>43</v>
      </c>
    </row>
    <row r="28" spans="1:9" s="12" customFormat="1" ht="20.25" customHeight="1" x14ac:dyDescent="0.2">
      <c r="A28" s="342"/>
      <c r="B28" s="72"/>
      <c r="C28" s="87"/>
      <c r="D28" s="368"/>
      <c r="E28" s="369">
        <f>E27/D27</f>
        <v>0.61111111111111116</v>
      </c>
      <c r="F28" s="369">
        <f>F27/D27</f>
        <v>0.43333333333333335</v>
      </c>
      <c r="G28" s="370"/>
      <c r="H28" s="371">
        <f>H27/G27</f>
        <v>0.22478991596638656</v>
      </c>
      <c r="I28" s="372">
        <f>I27/G27</f>
        <v>9.0336134453781511E-2</v>
      </c>
    </row>
    <row r="29" spans="1:9" s="12" customFormat="1" ht="20.25" customHeight="1" x14ac:dyDescent="0.2">
      <c r="A29" s="342"/>
      <c r="B29" s="72"/>
      <c r="C29" s="354"/>
      <c r="D29" s="396"/>
      <c r="E29" s="397"/>
      <c r="F29" s="388">
        <f>F27/E27</f>
        <v>0.70909090909090911</v>
      </c>
      <c r="G29" s="389"/>
      <c r="H29" s="390"/>
      <c r="I29" s="391">
        <f>I27/H27</f>
        <v>0.40186915887850466</v>
      </c>
    </row>
    <row r="30" spans="1:9" s="12" customFormat="1" ht="20.25" customHeight="1" x14ac:dyDescent="0.2">
      <c r="A30" s="342"/>
      <c r="B30" s="72"/>
      <c r="C30" s="82" t="s">
        <v>307</v>
      </c>
      <c r="D30" s="399">
        <v>8</v>
      </c>
      <c r="E30" s="393">
        <v>8</v>
      </c>
      <c r="F30" s="393">
        <v>6</v>
      </c>
      <c r="G30" s="363">
        <v>127</v>
      </c>
      <c r="H30" s="401">
        <v>22</v>
      </c>
      <c r="I30" s="365">
        <v>15</v>
      </c>
    </row>
    <row r="31" spans="1:9" s="12" customFormat="1" ht="20.25" customHeight="1" x14ac:dyDescent="0.2">
      <c r="A31" s="342"/>
      <c r="B31" s="72"/>
      <c r="C31" s="87"/>
      <c r="D31" s="368"/>
      <c r="E31" s="369">
        <f>E30/D30</f>
        <v>1</v>
      </c>
      <c r="F31" s="369">
        <f>F30/D30</f>
        <v>0.75</v>
      </c>
      <c r="G31" s="370"/>
      <c r="H31" s="371">
        <f>H30/G30</f>
        <v>0.17322834645669291</v>
      </c>
      <c r="I31" s="372">
        <f>I30/G30</f>
        <v>0.11811023622047244</v>
      </c>
    </row>
    <row r="32" spans="1:9" s="12" customFormat="1" ht="20.25" customHeight="1" x14ac:dyDescent="0.2">
      <c r="A32" s="342"/>
      <c r="B32" s="72"/>
      <c r="C32" s="354"/>
      <c r="D32" s="396"/>
      <c r="E32" s="397"/>
      <c r="F32" s="388">
        <f>F30/E30</f>
        <v>0.75</v>
      </c>
      <c r="G32" s="389"/>
      <c r="H32" s="390"/>
      <c r="I32" s="391">
        <f>I30/H30</f>
        <v>0.68181818181818177</v>
      </c>
    </row>
    <row r="33" spans="1:9" s="12" customFormat="1" ht="20.25" customHeight="1" x14ac:dyDescent="0.2">
      <c r="A33" s="342"/>
      <c r="B33" s="72"/>
      <c r="C33" s="82" t="s">
        <v>308</v>
      </c>
      <c r="D33" s="399">
        <v>159</v>
      </c>
      <c r="E33" s="393">
        <v>115</v>
      </c>
      <c r="F33" s="393">
        <v>71</v>
      </c>
      <c r="G33" s="377">
        <v>2039</v>
      </c>
      <c r="H33" s="394">
        <v>439</v>
      </c>
      <c r="I33" s="395">
        <v>158</v>
      </c>
    </row>
    <row r="34" spans="1:9" s="12" customFormat="1" ht="20.25" customHeight="1" x14ac:dyDescent="0.2">
      <c r="A34" s="342"/>
      <c r="B34" s="72"/>
      <c r="C34" s="87"/>
      <c r="D34" s="368"/>
      <c r="E34" s="369">
        <f>E33/D33</f>
        <v>0.72327044025157228</v>
      </c>
      <c r="F34" s="369">
        <f>F33/D33</f>
        <v>0.44654088050314467</v>
      </c>
      <c r="G34" s="370"/>
      <c r="H34" s="371">
        <f>H33/G33</f>
        <v>0.21530161844041196</v>
      </c>
      <c r="I34" s="372">
        <f>I33/G33</f>
        <v>7.7488965179009314E-2</v>
      </c>
    </row>
    <row r="35" spans="1:9" s="12" customFormat="1" ht="20.25" customHeight="1" thickBot="1" x14ac:dyDescent="0.25">
      <c r="A35" s="342"/>
      <c r="B35" s="89"/>
      <c r="C35" s="402"/>
      <c r="D35" s="403"/>
      <c r="E35" s="404"/>
      <c r="F35" s="405">
        <f>F33/E33</f>
        <v>0.61739130434782608</v>
      </c>
      <c r="G35" s="406"/>
      <c r="H35" s="407"/>
      <c r="I35" s="408">
        <f>I33/H33</f>
        <v>0.35990888382687924</v>
      </c>
    </row>
    <row r="36" spans="1:9" s="12" customFormat="1" ht="20.25" customHeight="1" thickTop="1" x14ac:dyDescent="0.2">
      <c r="A36" s="342"/>
      <c r="B36" s="66" t="s">
        <v>309</v>
      </c>
      <c r="C36" s="380" t="s">
        <v>310</v>
      </c>
      <c r="D36" s="399">
        <v>87</v>
      </c>
      <c r="E36" s="393">
        <v>36</v>
      </c>
      <c r="F36" s="393">
        <v>23</v>
      </c>
      <c r="G36" s="377">
        <v>148</v>
      </c>
      <c r="H36" s="394">
        <v>44</v>
      </c>
      <c r="I36" s="395">
        <v>13</v>
      </c>
    </row>
    <row r="37" spans="1:9" s="12" customFormat="1" ht="20.25" customHeight="1" x14ac:dyDescent="0.2">
      <c r="A37" s="342"/>
      <c r="B37" s="72"/>
      <c r="C37" s="87"/>
      <c r="D37" s="368"/>
      <c r="E37" s="369">
        <f>E36/D36</f>
        <v>0.41379310344827586</v>
      </c>
      <c r="F37" s="369">
        <f>F36/D36</f>
        <v>0.26436781609195403</v>
      </c>
      <c r="G37" s="370"/>
      <c r="H37" s="371">
        <f>H36/G36</f>
        <v>0.29729729729729731</v>
      </c>
      <c r="I37" s="372">
        <f>I36/G36</f>
        <v>8.7837837837837843E-2</v>
      </c>
    </row>
    <row r="38" spans="1:9" s="12" customFormat="1" ht="20.25" customHeight="1" x14ac:dyDescent="0.2">
      <c r="A38" s="342"/>
      <c r="B38" s="72"/>
      <c r="C38" s="354"/>
      <c r="D38" s="396"/>
      <c r="E38" s="397"/>
      <c r="F38" s="388">
        <f>F36/E36</f>
        <v>0.63888888888888884</v>
      </c>
      <c r="G38" s="389"/>
      <c r="H38" s="390"/>
      <c r="I38" s="391">
        <f>I36/H36</f>
        <v>0.29545454545454547</v>
      </c>
    </row>
    <row r="39" spans="1:9" s="12" customFormat="1" ht="20.25" customHeight="1" x14ac:dyDescent="0.2">
      <c r="A39" s="342"/>
      <c r="B39" s="72"/>
      <c r="C39" s="82" t="s">
        <v>311</v>
      </c>
      <c r="D39" s="399">
        <v>178</v>
      </c>
      <c r="E39" s="393">
        <v>126</v>
      </c>
      <c r="F39" s="393">
        <v>62</v>
      </c>
      <c r="G39" s="377">
        <v>552</v>
      </c>
      <c r="H39" s="394">
        <v>158</v>
      </c>
      <c r="I39" s="395">
        <v>49</v>
      </c>
    </row>
    <row r="40" spans="1:9" s="12" customFormat="1" ht="20.25" customHeight="1" x14ac:dyDescent="0.2">
      <c r="A40" s="342"/>
      <c r="B40" s="72"/>
      <c r="C40" s="87"/>
      <c r="D40" s="368"/>
      <c r="E40" s="369">
        <f>E39/D39</f>
        <v>0.7078651685393258</v>
      </c>
      <c r="F40" s="369">
        <f>F39/D39</f>
        <v>0.34831460674157305</v>
      </c>
      <c r="G40" s="370"/>
      <c r="H40" s="371">
        <f>H39/G39</f>
        <v>0.28623188405797101</v>
      </c>
      <c r="I40" s="372">
        <f>I39/G39</f>
        <v>8.8768115942028991E-2</v>
      </c>
    </row>
    <row r="41" spans="1:9" s="12" customFormat="1" ht="20.25" customHeight="1" x14ac:dyDescent="0.2">
      <c r="A41" s="342"/>
      <c r="B41" s="72"/>
      <c r="C41" s="354"/>
      <c r="D41" s="396"/>
      <c r="E41" s="397"/>
      <c r="F41" s="388">
        <f>F39/E39</f>
        <v>0.49206349206349204</v>
      </c>
      <c r="G41" s="389"/>
      <c r="H41" s="390"/>
      <c r="I41" s="391">
        <f>I39/H39</f>
        <v>0.310126582278481</v>
      </c>
    </row>
    <row r="42" spans="1:9" s="12" customFormat="1" ht="20.25" customHeight="1" x14ac:dyDescent="0.2">
      <c r="A42" s="342"/>
      <c r="B42" s="72"/>
      <c r="C42" s="82" t="s">
        <v>312</v>
      </c>
      <c r="D42" s="399">
        <v>53</v>
      </c>
      <c r="E42" s="393">
        <v>47</v>
      </c>
      <c r="F42" s="393">
        <v>33</v>
      </c>
      <c r="G42" s="363">
        <v>477</v>
      </c>
      <c r="H42" s="401">
        <v>115</v>
      </c>
      <c r="I42" s="365">
        <v>32</v>
      </c>
    </row>
    <row r="43" spans="1:9" s="12" customFormat="1" ht="20.25" customHeight="1" x14ac:dyDescent="0.2">
      <c r="A43" s="342"/>
      <c r="B43" s="72"/>
      <c r="C43" s="87"/>
      <c r="D43" s="368"/>
      <c r="E43" s="369">
        <f>E42/D42</f>
        <v>0.8867924528301887</v>
      </c>
      <c r="F43" s="369">
        <f>F42/D42</f>
        <v>0.62264150943396224</v>
      </c>
      <c r="G43" s="370"/>
      <c r="H43" s="371">
        <f>H42/G42</f>
        <v>0.24109014675052412</v>
      </c>
      <c r="I43" s="372">
        <f>I42/G42</f>
        <v>6.7085953878406712E-2</v>
      </c>
    </row>
    <row r="44" spans="1:9" s="12" customFormat="1" ht="20.25" customHeight="1" x14ac:dyDescent="0.2">
      <c r="A44" s="342"/>
      <c r="B44" s="72"/>
      <c r="C44" s="354"/>
      <c r="D44" s="396"/>
      <c r="E44" s="397"/>
      <c r="F44" s="388">
        <f>F42/E42</f>
        <v>0.7021276595744681</v>
      </c>
      <c r="G44" s="389"/>
      <c r="H44" s="390"/>
      <c r="I44" s="391">
        <f>I42/H42</f>
        <v>0.27826086956521739</v>
      </c>
    </row>
    <row r="45" spans="1:9" s="12" customFormat="1" ht="20.25" customHeight="1" x14ac:dyDescent="0.2">
      <c r="A45" s="342"/>
      <c r="B45" s="72"/>
      <c r="C45" s="82" t="s">
        <v>313</v>
      </c>
      <c r="D45" s="399">
        <v>26</v>
      </c>
      <c r="E45" s="393">
        <v>25</v>
      </c>
      <c r="F45" s="393">
        <v>16</v>
      </c>
      <c r="G45" s="363">
        <v>242</v>
      </c>
      <c r="H45" s="401">
        <v>66</v>
      </c>
      <c r="I45" s="365">
        <v>39</v>
      </c>
    </row>
    <row r="46" spans="1:9" s="12" customFormat="1" ht="20.25" customHeight="1" x14ac:dyDescent="0.2">
      <c r="A46" s="342"/>
      <c r="B46" s="72"/>
      <c r="C46" s="87"/>
      <c r="D46" s="368"/>
      <c r="E46" s="369">
        <f>E45/D45</f>
        <v>0.96153846153846156</v>
      </c>
      <c r="F46" s="369">
        <f>F45/D45</f>
        <v>0.61538461538461542</v>
      </c>
      <c r="G46" s="370"/>
      <c r="H46" s="371">
        <f>H45/G45</f>
        <v>0.27272727272727271</v>
      </c>
      <c r="I46" s="372">
        <f>I45/G45</f>
        <v>0.16115702479338842</v>
      </c>
    </row>
    <row r="47" spans="1:9" s="12" customFormat="1" ht="20.25" customHeight="1" x14ac:dyDescent="0.2">
      <c r="A47" s="342"/>
      <c r="B47" s="72"/>
      <c r="C47" s="354"/>
      <c r="D47" s="396"/>
      <c r="E47" s="397"/>
      <c r="F47" s="388">
        <f>F45/E45</f>
        <v>0.64</v>
      </c>
      <c r="G47" s="389"/>
      <c r="H47" s="390"/>
      <c r="I47" s="391">
        <f>I45/H45</f>
        <v>0.59090909090909094</v>
      </c>
    </row>
    <row r="48" spans="1:9" s="12" customFormat="1" ht="20.25" customHeight="1" x14ac:dyDescent="0.2">
      <c r="A48" s="342"/>
      <c r="B48" s="72"/>
      <c r="C48" s="82" t="s">
        <v>314</v>
      </c>
      <c r="D48" s="399">
        <v>31</v>
      </c>
      <c r="E48" s="393">
        <v>29</v>
      </c>
      <c r="F48" s="393">
        <v>26</v>
      </c>
      <c r="G48" s="363">
        <v>782</v>
      </c>
      <c r="H48" s="401">
        <v>185</v>
      </c>
      <c r="I48" s="365">
        <v>77</v>
      </c>
    </row>
    <row r="49" spans="1:9" s="12" customFormat="1" ht="20.25" customHeight="1" x14ac:dyDescent="0.2">
      <c r="A49" s="342"/>
      <c r="B49" s="72"/>
      <c r="C49" s="87"/>
      <c r="D49" s="368"/>
      <c r="E49" s="369">
        <f>E48/D48</f>
        <v>0.93548387096774188</v>
      </c>
      <c r="F49" s="369">
        <f>F48/D48</f>
        <v>0.83870967741935487</v>
      </c>
      <c r="G49" s="370"/>
      <c r="H49" s="371">
        <f>H48/G48</f>
        <v>0.23657289002557544</v>
      </c>
      <c r="I49" s="372">
        <f>I48/G48</f>
        <v>9.8465473145780052E-2</v>
      </c>
    </row>
    <row r="50" spans="1:9" s="12" customFormat="1" ht="20.25" customHeight="1" x14ac:dyDescent="0.2">
      <c r="A50" s="342"/>
      <c r="B50" s="72"/>
      <c r="C50" s="354"/>
      <c r="D50" s="396"/>
      <c r="E50" s="397"/>
      <c r="F50" s="388">
        <f>F48/E48</f>
        <v>0.89655172413793105</v>
      </c>
      <c r="G50" s="389"/>
      <c r="H50" s="390"/>
      <c r="I50" s="391">
        <f>I48/H48</f>
        <v>0.41621621621621624</v>
      </c>
    </row>
    <row r="51" spans="1:9" s="12" customFormat="1" ht="20.25" customHeight="1" x14ac:dyDescent="0.2">
      <c r="A51" s="342"/>
      <c r="B51" s="72"/>
      <c r="C51" s="82" t="s">
        <v>315</v>
      </c>
      <c r="D51" s="399">
        <v>26</v>
      </c>
      <c r="E51" s="362">
        <v>26</v>
      </c>
      <c r="F51" s="362">
        <v>24</v>
      </c>
      <c r="G51" s="363">
        <v>4749</v>
      </c>
      <c r="H51" s="401">
        <v>442</v>
      </c>
      <c r="I51" s="365">
        <v>187</v>
      </c>
    </row>
    <row r="52" spans="1:9" s="12" customFormat="1" ht="20.25" customHeight="1" x14ac:dyDescent="0.2">
      <c r="A52" s="342"/>
      <c r="B52" s="72"/>
      <c r="C52" s="87"/>
      <c r="D52" s="368"/>
      <c r="E52" s="369">
        <f>E51/D51</f>
        <v>1</v>
      </c>
      <c r="F52" s="369">
        <f>F51/D51</f>
        <v>0.92307692307692313</v>
      </c>
      <c r="G52" s="370"/>
      <c r="H52" s="371">
        <f>H51/G51</f>
        <v>9.3072225731733002E-2</v>
      </c>
      <c r="I52" s="372">
        <f>I51/G51</f>
        <v>3.9376710886502422E-2</v>
      </c>
    </row>
    <row r="53" spans="1:9" s="12" customFormat="1" ht="20.25" customHeight="1" thickBot="1" x14ac:dyDescent="0.25">
      <c r="A53" s="342"/>
      <c r="B53" s="72"/>
      <c r="C53" s="402"/>
      <c r="D53" s="403"/>
      <c r="E53" s="404"/>
      <c r="F53" s="405">
        <f>F51/E51</f>
        <v>0.92307692307692313</v>
      </c>
      <c r="G53" s="406"/>
      <c r="H53" s="407"/>
      <c r="I53" s="408">
        <f>I51/H51</f>
        <v>0.42307692307692307</v>
      </c>
    </row>
    <row r="54" spans="1:9" s="12" customFormat="1" ht="20.25" customHeight="1" thickTop="1" x14ac:dyDescent="0.2">
      <c r="A54" s="342"/>
      <c r="B54" s="72"/>
      <c r="C54" s="409" t="s">
        <v>316</v>
      </c>
      <c r="D54" s="84">
        <f t="shared" ref="D54:I54" si="0">D39+D42+D45+D48</f>
        <v>288</v>
      </c>
      <c r="E54" s="410">
        <f t="shared" si="0"/>
        <v>227</v>
      </c>
      <c r="F54" s="410">
        <f t="shared" si="0"/>
        <v>137</v>
      </c>
      <c r="G54" s="377">
        <f t="shared" si="0"/>
        <v>2053</v>
      </c>
      <c r="H54" s="394">
        <f t="shared" si="0"/>
        <v>524</v>
      </c>
      <c r="I54" s="395">
        <f t="shared" si="0"/>
        <v>197</v>
      </c>
    </row>
    <row r="55" spans="1:9" s="12" customFormat="1" ht="20.25" customHeight="1" x14ac:dyDescent="0.2">
      <c r="A55" s="342"/>
      <c r="B55" s="72"/>
      <c r="C55" s="411" t="s">
        <v>317</v>
      </c>
      <c r="D55" s="368"/>
      <c r="E55" s="369">
        <f>E54/D54</f>
        <v>0.78819444444444442</v>
      </c>
      <c r="F55" s="369">
        <f>F54/D54</f>
        <v>0.47569444444444442</v>
      </c>
      <c r="G55" s="370"/>
      <c r="H55" s="371">
        <f>H54/G54</f>
        <v>0.25523623964929371</v>
      </c>
      <c r="I55" s="372">
        <f>I54/G54</f>
        <v>9.5957135898684848E-2</v>
      </c>
    </row>
    <row r="56" spans="1:9" s="12" customFormat="1" ht="20.25" customHeight="1" x14ac:dyDescent="0.2">
      <c r="A56" s="342"/>
      <c r="B56" s="72"/>
      <c r="C56" s="412"/>
      <c r="D56" s="396"/>
      <c r="E56" s="397"/>
      <c r="F56" s="388">
        <f>F54/E54</f>
        <v>0.6035242290748899</v>
      </c>
      <c r="G56" s="389"/>
      <c r="H56" s="390"/>
      <c r="I56" s="391">
        <f>I54/H54</f>
        <v>0.37595419847328243</v>
      </c>
    </row>
    <row r="57" spans="1:9" s="12" customFormat="1" ht="20.25" customHeight="1" x14ac:dyDescent="0.2">
      <c r="A57" s="342"/>
      <c r="B57" s="72"/>
      <c r="C57" s="413" t="s">
        <v>316</v>
      </c>
      <c r="D57" s="84">
        <f t="shared" ref="D57:I57" si="1">D42+D45+D48+D51</f>
        <v>136</v>
      </c>
      <c r="E57" s="410">
        <f t="shared" si="1"/>
        <v>127</v>
      </c>
      <c r="F57" s="410">
        <f t="shared" si="1"/>
        <v>99</v>
      </c>
      <c r="G57" s="363">
        <f t="shared" si="1"/>
        <v>6250</v>
      </c>
      <c r="H57" s="364">
        <f t="shared" si="1"/>
        <v>808</v>
      </c>
      <c r="I57" s="365">
        <f t="shared" si="1"/>
        <v>335</v>
      </c>
    </row>
    <row r="58" spans="1:9" s="12" customFormat="1" ht="20.25" customHeight="1" x14ac:dyDescent="0.2">
      <c r="A58" s="342"/>
      <c r="B58" s="72"/>
      <c r="C58" s="411" t="s">
        <v>318</v>
      </c>
      <c r="D58" s="368"/>
      <c r="E58" s="369">
        <f>E57/D57</f>
        <v>0.93382352941176472</v>
      </c>
      <c r="F58" s="369">
        <f>F57/D57</f>
        <v>0.7279411764705882</v>
      </c>
      <c r="G58" s="370"/>
      <c r="H58" s="371">
        <f>H57/G57</f>
        <v>0.12928000000000001</v>
      </c>
      <c r="I58" s="372">
        <f>I57/G57</f>
        <v>5.3600000000000002E-2</v>
      </c>
    </row>
    <row r="59" spans="1:9" s="12" customFormat="1" ht="20.25" customHeight="1" thickBot="1" x14ac:dyDescent="0.25">
      <c r="A59" s="342"/>
      <c r="B59" s="105"/>
      <c r="C59" s="412"/>
      <c r="D59" s="396"/>
      <c r="E59" s="397"/>
      <c r="F59" s="388">
        <f>F57/E57</f>
        <v>0.77952755905511806</v>
      </c>
      <c r="G59" s="414"/>
      <c r="H59" s="415"/>
      <c r="I59" s="416">
        <f>I57/H57</f>
        <v>0.41460396039603958</v>
      </c>
    </row>
    <row r="60" spans="1:9" s="12" customFormat="1" x14ac:dyDescent="0.2">
      <c r="A60" s="342"/>
      <c r="B60" s="417"/>
      <c r="C60" s="418"/>
      <c r="D60" s="419"/>
      <c r="E60" s="419"/>
      <c r="F60" s="419"/>
      <c r="G60" s="420"/>
    </row>
    <row r="61" spans="1:9" s="12" customFormat="1" x14ac:dyDescent="0.2">
      <c r="A61" s="342"/>
      <c r="B61" s="12" t="s">
        <v>264</v>
      </c>
      <c r="D61" s="12">
        <f>SUM(D36:D53)</f>
        <v>401</v>
      </c>
      <c r="E61" s="12">
        <f>E36+E39+E42+E45+E48+E51</f>
        <v>289</v>
      </c>
      <c r="F61" s="12">
        <f>F36+F39+F42+F45+F48+F51</f>
        <v>184</v>
      </c>
      <c r="G61" s="12">
        <f t="shared" ref="G61:I61" si="2">G36+G39+G42+G45+G48+G51</f>
        <v>6950</v>
      </c>
      <c r="H61" s="12">
        <f t="shared" si="2"/>
        <v>1010</v>
      </c>
      <c r="I61" s="12">
        <f t="shared" si="2"/>
        <v>397</v>
      </c>
    </row>
    <row r="62" spans="1:9" s="65" customFormat="1" x14ac:dyDescent="0.2">
      <c r="A62" s="421"/>
      <c r="B62" s="65" t="s">
        <v>319</v>
      </c>
      <c r="E62" s="65">
        <f>E61/D61</f>
        <v>0.72069825436408974</v>
      </c>
      <c r="F62" s="65">
        <f>F61/D61</f>
        <v>0.45885286783042395</v>
      </c>
      <c r="G62" s="422"/>
      <c r="H62" s="113">
        <f>H61/G61</f>
        <v>0.14532374100719425</v>
      </c>
      <c r="I62" s="113">
        <f>I61/G61</f>
        <v>5.712230215827338E-2</v>
      </c>
    </row>
    <row r="63" spans="1:9" s="65" customFormat="1" x14ac:dyDescent="0.2">
      <c r="A63" s="421"/>
      <c r="B63" s="65" t="s">
        <v>320</v>
      </c>
      <c r="F63" s="65">
        <f>F61/E61</f>
        <v>0.63667820069204151</v>
      </c>
      <c r="G63" s="422"/>
      <c r="H63" s="113"/>
      <c r="I63" s="113">
        <f>I61/H61</f>
        <v>0.39306930693069309</v>
      </c>
    </row>
    <row r="64" spans="1:9" s="65" customFormat="1" x14ac:dyDescent="0.2">
      <c r="A64" s="421"/>
      <c r="G64" s="422"/>
      <c r="H64" s="113"/>
      <c r="I64" s="113"/>
    </row>
    <row r="65" spans="1:9" s="65" customFormat="1" x14ac:dyDescent="0.2">
      <c r="A65" s="421"/>
      <c r="B65" s="65" t="s">
        <v>267</v>
      </c>
      <c r="D65" s="423">
        <f>D54+D51+D36</f>
        <v>401</v>
      </c>
      <c r="E65" s="423">
        <f t="shared" ref="E65:I65" si="3">E54+E51+E36</f>
        <v>289</v>
      </c>
      <c r="F65" s="423">
        <f t="shared" si="3"/>
        <v>184</v>
      </c>
      <c r="G65" s="423">
        <f t="shared" si="3"/>
        <v>6950</v>
      </c>
      <c r="H65" s="423">
        <f t="shared" si="3"/>
        <v>1010</v>
      </c>
      <c r="I65" s="423">
        <f t="shared" si="3"/>
        <v>397</v>
      </c>
    </row>
    <row r="66" spans="1:9" s="65" customFormat="1" x14ac:dyDescent="0.2">
      <c r="A66" s="421"/>
      <c r="D66" s="423">
        <f>D39+D36+D57</f>
        <v>401</v>
      </c>
      <c r="E66" s="423">
        <f t="shared" ref="E66:I66" si="4">E39+E36+E57</f>
        <v>289</v>
      </c>
      <c r="F66" s="423">
        <f t="shared" si="4"/>
        <v>184</v>
      </c>
      <c r="G66" s="423">
        <f t="shared" si="4"/>
        <v>6950</v>
      </c>
      <c r="H66" s="423">
        <f t="shared" si="4"/>
        <v>1010</v>
      </c>
      <c r="I66" s="423">
        <f t="shared" si="4"/>
        <v>397</v>
      </c>
    </row>
    <row r="67" spans="1:9" s="12" customFormat="1" x14ac:dyDescent="0.2">
      <c r="A67" s="342"/>
      <c r="B67" s="342"/>
      <c r="G67" s="420"/>
    </row>
    <row r="68" spans="1:9" s="323" customFormat="1" x14ac:dyDescent="0.2">
      <c r="B68" s="424" t="s">
        <v>268</v>
      </c>
      <c r="C68" s="424"/>
      <c r="D68" s="424">
        <f>D15-D61</f>
        <v>0</v>
      </c>
      <c r="E68" s="424">
        <f t="shared" ref="E68:I69" si="5">E15-E61</f>
        <v>0</v>
      </c>
      <c r="F68" s="424">
        <f t="shared" si="5"/>
        <v>0</v>
      </c>
      <c r="G68" s="424">
        <f t="shared" si="5"/>
        <v>0</v>
      </c>
      <c r="H68" s="424">
        <f t="shared" si="5"/>
        <v>0</v>
      </c>
      <c r="I68" s="424">
        <f t="shared" si="5"/>
        <v>0</v>
      </c>
    </row>
    <row r="69" spans="1:9" s="323" customFormat="1" ht="13.5" customHeight="1" x14ac:dyDescent="0.2">
      <c r="B69" s="424"/>
      <c r="C69" s="424"/>
      <c r="D69" s="424"/>
      <c r="E69" s="424">
        <f>E16-E62</f>
        <v>0</v>
      </c>
      <c r="F69" s="424">
        <f>F16-F62</f>
        <v>0</v>
      </c>
      <c r="G69" s="424">
        <f t="shared" si="5"/>
        <v>0</v>
      </c>
      <c r="H69" s="424">
        <f t="shared" si="5"/>
        <v>0</v>
      </c>
      <c r="I69" s="424">
        <f t="shared" si="5"/>
        <v>0</v>
      </c>
    </row>
    <row r="70" spans="1:9" s="323" customFormat="1" ht="13.5" customHeight="1" x14ac:dyDescent="0.2">
      <c r="B70" s="424"/>
      <c r="C70" s="424"/>
      <c r="D70" s="424"/>
      <c r="E70" s="424"/>
      <c r="F70" s="424">
        <f>F17-F63</f>
        <v>0</v>
      </c>
      <c r="G70" s="425"/>
      <c r="H70" s="424"/>
      <c r="I70" s="424">
        <f>I17-I63</f>
        <v>0</v>
      </c>
    </row>
    <row r="71" spans="1:9" s="12" customFormat="1" ht="14.25" customHeight="1" x14ac:dyDescent="0.2">
      <c r="A71" s="342"/>
      <c r="B71" s="342"/>
      <c r="C71" s="342"/>
      <c r="D71" s="426">
        <f>D66-D61</f>
        <v>0</v>
      </c>
      <c r="E71" s="426">
        <f t="shared" ref="E71:I71" si="6">E66-E61</f>
        <v>0</v>
      </c>
      <c r="F71" s="426">
        <f t="shared" si="6"/>
        <v>0</v>
      </c>
      <c r="G71" s="426">
        <f t="shared" si="6"/>
        <v>0</v>
      </c>
      <c r="H71" s="426">
        <f t="shared" si="6"/>
        <v>0</v>
      </c>
      <c r="I71" s="426">
        <f t="shared" si="6"/>
        <v>0</v>
      </c>
    </row>
    <row r="72" spans="1:9" s="12" customFormat="1" x14ac:dyDescent="0.2">
      <c r="A72" s="342"/>
      <c r="B72" s="342"/>
      <c r="C72" s="342"/>
      <c r="D72" s="426">
        <f>D66-D61</f>
        <v>0</v>
      </c>
      <c r="E72" s="426">
        <f t="shared" ref="E72:I72" si="7">E66-E61</f>
        <v>0</v>
      </c>
      <c r="F72" s="426">
        <f t="shared" si="7"/>
        <v>0</v>
      </c>
      <c r="G72" s="426">
        <f t="shared" si="7"/>
        <v>0</v>
      </c>
      <c r="H72" s="426">
        <f t="shared" si="7"/>
        <v>0</v>
      </c>
      <c r="I72" s="426">
        <f t="shared" si="7"/>
        <v>0</v>
      </c>
    </row>
    <row r="73" spans="1:9" s="12" customFormat="1" x14ac:dyDescent="0.2">
      <c r="A73" s="342"/>
      <c r="B73" s="342"/>
      <c r="C73" s="342"/>
      <c r="D73" s="342"/>
      <c r="E73" s="342"/>
      <c r="F73" s="342"/>
      <c r="G73" s="343"/>
    </row>
    <row r="74" spans="1:9" s="12" customFormat="1" x14ac:dyDescent="0.2">
      <c r="A74" s="342"/>
      <c r="B74" s="342"/>
      <c r="C74" s="342"/>
      <c r="D74" s="342"/>
      <c r="E74" s="342"/>
      <c r="F74" s="342"/>
      <c r="G74" s="343"/>
    </row>
    <row r="75" spans="1:9" s="12" customFormat="1" x14ac:dyDescent="0.2">
      <c r="A75" s="342"/>
      <c r="B75" s="342"/>
      <c r="C75" s="342"/>
      <c r="D75" s="342"/>
      <c r="E75" s="342"/>
      <c r="F75" s="342"/>
      <c r="G75" s="343"/>
    </row>
    <row r="76" spans="1:9" s="12" customFormat="1" x14ac:dyDescent="0.2">
      <c r="A76" s="342"/>
      <c r="B76" s="342"/>
      <c r="C76" s="342"/>
      <c r="D76" s="342"/>
      <c r="E76" s="342"/>
      <c r="F76" s="342"/>
      <c r="G76" s="343"/>
    </row>
    <row r="77" spans="1:9" s="12" customFormat="1" x14ac:dyDescent="0.2">
      <c r="A77" s="342"/>
      <c r="B77" s="342"/>
      <c r="C77" s="342"/>
      <c r="D77" s="342"/>
      <c r="E77" s="342"/>
      <c r="F77" s="342"/>
      <c r="G77" s="343"/>
    </row>
    <row r="78" spans="1:9" s="12" customFormat="1" x14ac:dyDescent="0.2">
      <c r="A78" s="342"/>
      <c r="B78" s="342"/>
      <c r="C78" s="342"/>
      <c r="D78" s="342"/>
      <c r="E78" s="342"/>
      <c r="F78" s="342"/>
      <c r="G78" s="343"/>
    </row>
    <row r="79" spans="1:9" s="12" customFormat="1" x14ac:dyDescent="0.2">
      <c r="A79" s="342"/>
      <c r="B79" s="342"/>
      <c r="C79" s="342"/>
      <c r="D79" s="342"/>
      <c r="E79" s="342"/>
      <c r="F79" s="342"/>
      <c r="G79" s="343"/>
    </row>
    <row r="80" spans="1:9" s="12" customFormat="1" x14ac:dyDescent="0.2">
      <c r="A80" s="342"/>
      <c r="B80" s="342"/>
      <c r="C80" s="342"/>
      <c r="D80" s="342"/>
      <c r="E80" s="342"/>
      <c r="F80" s="342"/>
      <c r="G80" s="343"/>
    </row>
  </sheetData>
  <mergeCells count="22">
    <mergeCell ref="B36:B59"/>
    <mergeCell ref="C36:C38"/>
    <mergeCell ref="C39:C41"/>
    <mergeCell ref="C42:C44"/>
    <mergeCell ref="C45:C47"/>
    <mergeCell ref="C48:C50"/>
    <mergeCell ref="C51:C53"/>
    <mergeCell ref="I12:I14"/>
    <mergeCell ref="B15:C17"/>
    <mergeCell ref="B18:B35"/>
    <mergeCell ref="C18:C20"/>
    <mergeCell ref="C21:C23"/>
    <mergeCell ref="C24:C26"/>
    <mergeCell ref="C27:C29"/>
    <mergeCell ref="C30:C32"/>
    <mergeCell ref="C33:C35"/>
    <mergeCell ref="B11:C14"/>
    <mergeCell ref="D11:D14"/>
    <mergeCell ref="E11:E14"/>
    <mergeCell ref="F11:F14"/>
    <mergeCell ref="G11:G14"/>
    <mergeCell ref="H11:H14"/>
  </mergeCells>
  <phoneticPr fontId="3"/>
  <printOptions horizontalCentered="1" verticalCentered="1"/>
  <pageMargins left="0.9055118110236221" right="0.62992125984251968" top="0.39370078740157483" bottom="0.74803149606299213" header="0.31496062992125984" footer="0.31496062992125984"/>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0711E-FD99-4094-AC82-AA12641E0387}">
  <sheetPr>
    <tabColor rgb="FF92D050"/>
  </sheetPr>
  <dimension ref="A2:X54"/>
  <sheetViews>
    <sheetView view="pageBreakPreview" zoomScaleNormal="87" zoomScaleSheetLayoutView="100" workbookViewId="0"/>
  </sheetViews>
  <sheetFormatPr defaultColWidth="9" defaultRowHeight="13.2" x14ac:dyDescent="0.2"/>
  <cols>
    <col min="3" max="3" width="19.6640625" customWidth="1"/>
    <col min="4" max="6" width="26.33203125" customWidth="1"/>
  </cols>
  <sheetData>
    <row r="2" spans="1:24" ht="14.4" x14ac:dyDescent="0.2">
      <c r="B2" s="11" t="s">
        <v>321</v>
      </c>
    </row>
    <row r="4" spans="1:24" s="12" customFormat="1" x14ac:dyDescent="0.2">
      <c r="A4" s="342"/>
      <c r="E4" s="14" t="s">
        <v>322</v>
      </c>
    </row>
    <row r="5" spans="1:24" s="12" customFormat="1" x14ac:dyDescent="0.2">
      <c r="A5" s="342"/>
      <c r="E5" s="14" t="s">
        <v>323</v>
      </c>
    </row>
    <row r="6" spans="1:24" s="12" customFormat="1" ht="6.75" customHeight="1" x14ac:dyDescent="0.2">
      <c r="A6" s="342"/>
    </row>
    <row r="7" spans="1:24" s="12" customFormat="1" ht="15" thickBot="1" x14ac:dyDescent="0.25">
      <c r="A7" s="342"/>
      <c r="B7" s="11"/>
      <c r="E7" s="13"/>
      <c r="F7" s="13" t="s">
        <v>293</v>
      </c>
    </row>
    <row r="8" spans="1:24" s="12" customFormat="1" ht="15" customHeight="1" x14ac:dyDescent="0.2">
      <c r="A8" s="342"/>
      <c r="B8" s="344"/>
      <c r="C8" s="344"/>
      <c r="D8" s="352" t="s">
        <v>324</v>
      </c>
      <c r="E8" s="427" t="s">
        <v>325</v>
      </c>
      <c r="F8" s="348"/>
    </row>
    <row r="9" spans="1:24" s="12" customFormat="1" ht="15" customHeight="1" x14ac:dyDescent="0.2">
      <c r="A9" s="342"/>
      <c r="B9" s="344"/>
      <c r="C9" s="344"/>
      <c r="D9" s="428"/>
      <c r="E9" s="429"/>
      <c r="F9" s="352" t="s">
        <v>326</v>
      </c>
    </row>
    <row r="10" spans="1:24" s="12" customFormat="1" ht="10.5" customHeight="1" x14ac:dyDescent="0.2">
      <c r="A10" s="342"/>
      <c r="B10" s="344"/>
      <c r="C10" s="344"/>
      <c r="D10" s="428"/>
      <c r="E10" s="429"/>
      <c r="F10" s="353"/>
    </row>
    <row r="11" spans="1:24" s="12" customFormat="1" ht="44.25" customHeight="1" x14ac:dyDescent="0.2">
      <c r="A11" s="342"/>
      <c r="B11" s="344"/>
      <c r="C11" s="344"/>
      <c r="D11" s="430"/>
      <c r="E11" s="431"/>
      <c r="F11" s="358"/>
      <c r="X11" s="12" t="s">
        <v>300</v>
      </c>
    </row>
    <row r="12" spans="1:24" s="12" customFormat="1" ht="20.25" customHeight="1" x14ac:dyDescent="0.2">
      <c r="A12" s="342"/>
      <c r="B12" s="359" t="s">
        <v>301</v>
      </c>
      <c r="C12" s="432"/>
      <c r="D12" s="433">
        <v>401</v>
      </c>
      <c r="E12" s="363">
        <f>E14+E16+E18+E20+E22+E24</f>
        <v>3243</v>
      </c>
      <c r="F12" s="365">
        <f>F14+F16+F18+F20+F22+F24</f>
        <v>568</v>
      </c>
    </row>
    <row r="13" spans="1:24" s="12" customFormat="1" ht="20.25" customHeight="1" thickBot="1" x14ac:dyDescent="0.25">
      <c r="A13" s="342"/>
      <c r="B13" s="366"/>
      <c r="C13" s="434"/>
      <c r="D13" s="435"/>
      <c r="E13" s="370"/>
      <c r="F13" s="372">
        <f>F12/E12</f>
        <v>0.17514646931853223</v>
      </c>
    </row>
    <row r="14" spans="1:24" s="12" customFormat="1" ht="20.25" customHeight="1" thickTop="1" x14ac:dyDescent="0.2">
      <c r="A14" s="342"/>
      <c r="B14" s="66" t="s">
        <v>302</v>
      </c>
      <c r="C14" s="380" t="s">
        <v>303</v>
      </c>
      <c r="D14" s="436">
        <v>45</v>
      </c>
      <c r="E14" s="383">
        <v>211</v>
      </c>
      <c r="F14" s="385">
        <v>31</v>
      </c>
    </row>
    <row r="15" spans="1:24" s="12" customFormat="1" ht="20.25" customHeight="1" x14ac:dyDescent="0.2">
      <c r="A15" s="342"/>
      <c r="B15" s="72"/>
      <c r="C15" s="87"/>
      <c r="D15" s="437"/>
      <c r="E15" s="438"/>
      <c r="F15" s="439">
        <f>F14/E14</f>
        <v>0.14691943127962084</v>
      </c>
    </row>
    <row r="16" spans="1:24" s="12" customFormat="1" ht="20.25" customHeight="1" x14ac:dyDescent="0.2">
      <c r="A16" s="342"/>
      <c r="B16" s="72"/>
      <c r="C16" s="82" t="s">
        <v>304</v>
      </c>
      <c r="D16" s="440">
        <v>75</v>
      </c>
      <c r="E16" s="363">
        <v>1207</v>
      </c>
      <c r="F16" s="365">
        <v>81</v>
      </c>
    </row>
    <row r="17" spans="1:6" s="12" customFormat="1" ht="20.25" customHeight="1" x14ac:dyDescent="0.2">
      <c r="A17" s="342"/>
      <c r="B17" s="72"/>
      <c r="C17" s="87"/>
      <c r="D17" s="441"/>
      <c r="E17" s="442"/>
      <c r="F17" s="443">
        <f>F16/E16</f>
        <v>6.7108533554266783E-2</v>
      </c>
    </row>
    <row r="18" spans="1:6" s="12" customFormat="1" ht="20.25" customHeight="1" x14ac:dyDescent="0.2">
      <c r="A18" s="342"/>
      <c r="B18" s="72"/>
      <c r="C18" s="398" t="s">
        <v>305</v>
      </c>
      <c r="D18" s="440">
        <v>24</v>
      </c>
      <c r="E18" s="363">
        <v>180</v>
      </c>
      <c r="F18" s="365">
        <v>11</v>
      </c>
    </row>
    <row r="19" spans="1:6" s="12" customFormat="1" ht="20.25" customHeight="1" x14ac:dyDescent="0.2">
      <c r="A19" s="342"/>
      <c r="B19" s="72"/>
      <c r="C19" s="327"/>
      <c r="D19" s="441"/>
      <c r="E19" s="442"/>
      <c r="F19" s="443">
        <f>F18/E18</f>
        <v>6.1111111111111109E-2</v>
      </c>
    </row>
    <row r="20" spans="1:6" s="12" customFormat="1" ht="20.25" customHeight="1" x14ac:dyDescent="0.2">
      <c r="A20" s="342"/>
      <c r="B20" s="72"/>
      <c r="C20" s="82" t="s">
        <v>306</v>
      </c>
      <c r="D20" s="440">
        <v>90</v>
      </c>
      <c r="E20" s="363">
        <v>421</v>
      </c>
      <c r="F20" s="365">
        <v>83</v>
      </c>
    </row>
    <row r="21" spans="1:6" s="12" customFormat="1" ht="20.25" customHeight="1" x14ac:dyDescent="0.2">
      <c r="A21" s="342"/>
      <c r="B21" s="72"/>
      <c r="C21" s="87"/>
      <c r="D21" s="441"/>
      <c r="E21" s="442"/>
      <c r="F21" s="443">
        <f>F20/E20</f>
        <v>0.19714964370546317</v>
      </c>
    </row>
    <row r="22" spans="1:6" s="12" customFormat="1" ht="20.25" customHeight="1" x14ac:dyDescent="0.2">
      <c r="A22" s="342"/>
      <c r="B22" s="72"/>
      <c r="C22" s="82" t="s">
        <v>307</v>
      </c>
      <c r="D22" s="440">
        <v>8</v>
      </c>
      <c r="E22" s="363">
        <v>113</v>
      </c>
      <c r="F22" s="365">
        <v>21</v>
      </c>
    </row>
    <row r="23" spans="1:6" s="12" customFormat="1" ht="20.25" customHeight="1" x14ac:dyDescent="0.2">
      <c r="A23" s="342"/>
      <c r="B23" s="72"/>
      <c r="C23" s="87"/>
      <c r="D23" s="441"/>
      <c r="E23" s="442"/>
      <c r="F23" s="443">
        <f>F22/E22</f>
        <v>0.18584070796460178</v>
      </c>
    </row>
    <row r="24" spans="1:6" s="12" customFormat="1" ht="20.25" customHeight="1" x14ac:dyDescent="0.2">
      <c r="A24" s="342"/>
      <c r="B24" s="72"/>
      <c r="C24" s="82" t="s">
        <v>308</v>
      </c>
      <c r="D24" s="440">
        <v>159</v>
      </c>
      <c r="E24" s="363">
        <v>1111</v>
      </c>
      <c r="F24" s="365">
        <v>341</v>
      </c>
    </row>
    <row r="25" spans="1:6" s="12" customFormat="1" ht="20.25" customHeight="1" thickBot="1" x14ac:dyDescent="0.25">
      <c r="A25" s="342"/>
      <c r="B25" s="72"/>
      <c r="C25" s="87"/>
      <c r="D25" s="437"/>
      <c r="E25" s="438"/>
      <c r="F25" s="439">
        <f>F24/E24</f>
        <v>0.30693069306930693</v>
      </c>
    </row>
    <row r="26" spans="1:6" s="12" customFormat="1" ht="20.25" customHeight="1" thickTop="1" x14ac:dyDescent="0.2">
      <c r="A26" s="342"/>
      <c r="B26" s="66" t="s">
        <v>309</v>
      </c>
      <c r="C26" s="380" t="s">
        <v>310</v>
      </c>
      <c r="D26" s="436">
        <v>87</v>
      </c>
      <c r="E26" s="383">
        <v>137</v>
      </c>
      <c r="F26" s="385">
        <v>39</v>
      </c>
    </row>
    <row r="27" spans="1:6" s="12" customFormat="1" ht="20.25" customHeight="1" x14ac:dyDescent="0.2">
      <c r="A27" s="342"/>
      <c r="B27" s="72"/>
      <c r="C27" s="87"/>
      <c r="D27" s="441"/>
      <c r="E27" s="442"/>
      <c r="F27" s="443">
        <f>F26/E26</f>
        <v>0.28467153284671531</v>
      </c>
    </row>
    <row r="28" spans="1:6" s="12" customFormat="1" ht="20.25" customHeight="1" x14ac:dyDescent="0.2">
      <c r="A28" s="342"/>
      <c r="B28" s="72"/>
      <c r="C28" s="82" t="s">
        <v>311</v>
      </c>
      <c r="D28" s="444">
        <v>178</v>
      </c>
      <c r="E28" s="377">
        <v>521</v>
      </c>
      <c r="F28" s="395">
        <v>132</v>
      </c>
    </row>
    <row r="29" spans="1:6" s="12" customFormat="1" ht="20.25" customHeight="1" x14ac:dyDescent="0.2">
      <c r="A29" s="342"/>
      <c r="B29" s="72"/>
      <c r="C29" s="87"/>
      <c r="D29" s="441"/>
      <c r="E29" s="370"/>
      <c r="F29" s="372">
        <f>F28/E28</f>
        <v>0.25335892514395392</v>
      </c>
    </row>
    <row r="30" spans="1:6" s="12" customFormat="1" ht="20.25" customHeight="1" x14ac:dyDescent="0.2">
      <c r="A30" s="342"/>
      <c r="B30" s="72"/>
      <c r="C30" s="82" t="s">
        <v>312</v>
      </c>
      <c r="D30" s="437">
        <v>53</v>
      </c>
      <c r="E30" s="363">
        <v>267</v>
      </c>
      <c r="F30" s="365">
        <v>64</v>
      </c>
    </row>
    <row r="31" spans="1:6" s="12" customFormat="1" ht="20.25" customHeight="1" x14ac:dyDescent="0.2">
      <c r="A31" s="342"/>
      <c r="B31" s="72"/>
      <c r="C31" s="87"/>
      <c r="D31" s="441"/>
      <c r="E31" s="370"/>
      <c r="F31" s="372">
        <f>F30/E30</f>
        <v>0.23970037453183521</v>
      </c>
    </row>
    <row r="32" spans="1:6" s="12" customFormat="1" ht="20.25" customHeight="1" x14ac:dyDescent="0.2">
      <c r="A32" s="342"/>
      <c r="B32" s="72"/>
      <c r="C32" s="82" t="s">
        <v>313</v>
      </c>
      <c r="D32" s="437">
        <v>26</v>
      </c>
      <c r="E32" s="363">
        <v>219</v>
      </c>
      <c r="F32" s="365">
        <v>54</v>
      </c>
    </row>
    <row r="33" spans="1:6" s="12" customFormat="1" ht="20.25" customHeight="1" x14ac:dyDescent="0.2">
      <c r="A33" s="342"/>
      <c r="B33" s="72"/>
      <c r="C33" s="87"/>
      <c r="D33" s="441"/>
      <c r="E33" s="370"/>
      <c r="F33" s="372">
        <f>F32/E32</f>
        <v>0.24657534246575341</v>
      </c>
    </row>
    <row r="34" spans="1:6" s="12" customFormat="1" ht="20.25" customHeight="1" x14ac:dyDescent="0.2">
      <c r="A34" s="342"/>
      <c r="B34" s="72"/>
      <c r="C34" s="82" t="s">
        <v>314</v>
      </c>
      <c r="D34" s="437">
        <v>31</v>
      </c>
      <c r="E34" s="363">
        <v>456</v>
      </c>
      <c r="F34" s="365">
        <v>89</v>
      </c>
    </row>
    <row r="35" spans="1:6" s="12" customFormat="1" ht="20.25" customHeight="1" x14ac:dyDescent="0.2">
      <c r="A35" s="342"/>
      <c r="B35" s="72"/>
      <c r="C35" s="87"/>
      <c r="D35" s="441"/>
      <c r="E35" s="370"/>
      <c r="F35" s="372">
        <f>F34/E34</f>
        <v>0.19517543859649122</v>
      </c>
    </row>
    <row r="36" spans="1:6" s="12" customFormat="1" ht="20.25" customHeight="1" x14ac:dyDescent="0.2">
      <c r="A36" s="342"/>
      <c r="B36" s="72"/>
      <c r="C36" s="82" t="s">
        <v>315</v>
      </c>
      <c r="D36" s="444">
        <v>26</v>
      </c>
      <c r="E36" s="363">
        <v>1643</v>
      </c>
      <c r="F36" s="365">
        <v>190</v>
      </c>
    </row>
    <row r="37" spans="1:6" s="12" customFormat="1" ht="20.25" customHeight="1" thickBot="1" x14ac:dyDescent="0.25">
      <c r="A37" s="342"/>
      <c r="B37" s="72"/>
      <c r="C37" s="87"/>
      <c r="D37" s="437"/>
      <c r="E37" s="438"/>
      <c r="F37" s="439">
        <f>F36/E36</f>
        <v>0.11564211807668898</v>
      </c>
    </row>
    <row r="38" spans="1:6" s="12" customFormat="1" ht="20.25" customHeight="1" thickTop="1" x14ac:dyDescent="0.2">
      <c r="A38" s="342"/>
      <c r="B38" s="72"/>
      <c r="C38" s="445" t="s">
        <v>316</v>
      </c>
      <c r="D38" s="71">
        <f>D28+D30+D32+D34</f>
        <v>288</v>
      </c>
      <c r="E38" s="446">
        <f>E28+E30+E32+E34</f>
        <v>1463</v>
      </c>
      <c r="F38" s="447">
        <f>F28+F30+F32+F34</f>
        <v>339</v>
      </c>
    </row>
    <row r="39" spans="1:6" s="12" customFormat="1" ht="20.25" customHeight="1" x14ac:dyDescent="0.2">
      <c r="A39" s="342"/>
      <c r="B39" s="72"/>
      <c r="C39" s="412" t="s">
        <v>317</v>
      </c>
      <c r="D39" s="441"/>
      <c r="E39" s="442"/>
      <c r="F39" s="443">
        <f>F38/E38</f>
        <v>0.23171565276828435</v>
      </c>
    </row>
    <row r="40" spans="1:6" s="12" customFormat="1" ht="20.25" customHeight="1" x14ac:dyDescent="0.2">
      <c r="A40" s="342"/>
      <c r="B40" s="72"/>
      <c r="C40" s="413" t="s">
        <v>316</v>
      </c>
      <c r="D40" s="50">
        <f>D30+D32+D34+D36</f>
        <v>136</v>
      </c>
      <c r="E40" s="448">
        <f>E30+E32+E34+E36</f>
        <v>2585</v>
      </c>
      <c r="F40" s="449">
        <f>F30+F32+F34+F36</f>
        <v>397</v>
      </c>
    </row>
    <row r="41" spans="1:6" s="12" customFormat="1" ht="20.25" customHeight="1" thickBot="1" x14ac:dyDescent="0.25">
      <c r="A41" s="342"/>
      <c r="B41" s="105"/>
      <c r="C41" s="412" t="s">
        <v>318</v>
      </c>
      <c r="D41" s="441"/>
      <c r="E41" s="450"/>
      <c r="F41" s="451">
        <f>F40/E40</f>
        <v>0.15357833655705996</v>
      </c>
    </row>
    <row r="42" spans="1:6" s="12" customFormat="1" x14ac:dyDescent="0.2">
      <c r="A42" s="342"/>
      <c r="B42" s="417"/>
      <c r="C42" s="418"/>
      <c r="D42" s="419"/>
      <c r="E42" s="420"/>
    </row>
    <row r="43" spans="1:6" s="453" customFormat="1" x14ac:dyDescent="0.2">
      <c r="A43" s="452"/>
      <c r="B43" s="453" t="s">
        <v>327</v>
      </c>
      <c r="D43" s="453">
        <f>D26+D28+D30+D32+D34+D36</f>
        <v>401</v>
      </c>
      <c r="E43" s="453">
        <f t="shared" ref="E43:F43" si="0">E26+E28+E30+E32+E34+E36</f>
        <v>3243</v>
      </c>
      <c r="F43" s="453">
        <f t="shared" si="0"/>
        <v>568</v>
      </c>
    </row>
    <row r="44" spans="1:6" s="12" customFormat="1" x14ac:dyDescent="0.2">
      <c r="A44" s="342"/>
      <c r="B44" s="65" t="s">
        <v>328</v>
      </c>
      <c r="E44" s="113"/>
      <c r="F44" s="113">
        <f>F43/E43</f>
        <v>0.17514646931853223</v>
      </c>
    </row>
    <row r="45" spans="1:6" s="12" customFormat="1" x14ac:dyDescent="0.2">
      <c r="A45" s="342"/>
      <c r="B45" s="65"/>
      <c r="E45" s="113"/>
      <c r="F45" s="113"/>
    </row>
    <row r="46" spans="1:6" s="12" customFormat="1" x14ac:dyDescent="0.2">
      <c r="A46" s="342"/>
      <c r="B46" s="65" t="s">
        <v>267</v>
      </c>
      <c r="D46" s="112">
        <f>D38+D36+D26</f>
        <v>401</v>
      </c>
      <c r="E46" s="112">
        <f t="shared" ref="E46:F46" si="1">E38+E36+E26</f>
        <v>3243</v>
      </c>
      <c r="F46" s="112">
        <f t="shared" si="1"/>
        <v>568</v>
      </c>
    </row>
    <row r="47" spans="1:6" s="12" customFormat="1" x14ac:dyDescent="0.2">
      <c r="A47" s="342"/>
      <c r="B47" s="65"/>
      <c r="D47" s="112">
        <f>D40+D26+D28</f>
        <v>401</v>
      </c>
      <c r="E47" s="112">
        <f t="shared" ref="E47:F47" si="2">E40+E26+E28</f>
        <v>3243</v>
      </c>
      <c r="F47" s="112">
        <f t="shared" si="2"/>
        <v>568</v>
      </c>
    </row>
    <row r="48" spans="1:6" s="12" customFormat="1" x14ac:dyDescent="0.2">
      <c r="A48" s="342"/>
      <c r="B48" s="342"/>
      <c r="E48" s="113"/>
      <c r="F48" s="113"/>
    </row>
    <row r="49" spans="1:6" s="323" customFormat="1" x14ac:dyDescent="0.2">
      <c r="A49" s="424"/>
      <c r="B49" s="424" t="s">
        <v>268</v>
      </c>
      <c r="C49" s="424"/>
      <c r="D49" s="424">
        <f>D12-D43</f>
        <v>0</v>
      </c>
      <c r="E49" s="424">
        <f t="shared" ref="E49:F50" si="3">E12-E43</f>
        <v>0</v>
      </c>
      <c r="F49" s="424">
        <f t="shared" si="3"/>
        <v>0</v>
      </c>
    </row>
    <row r="50" spans="1:6" s="323" customFormat="1" x14ac:dyDescent="0.2">
      <c r="A50" s="424"/>
      <c r="B50" s="424"/>
      <c r="C50" s="424"/>
      <c r="D50" s="424"/>
      <c r="E50" s="424"/>
      <c r="F50" s="424">
        <f t="shared" si="3"/>
        <v>0</v>
      </c>
    </row>
    <row r="51" spans="1:6" s="12" customFormat="1" x14ac:dyDescent="0.2">
      <c r="A51" s="342"/>
      <c r="B51" s="342"/>
      <c r="C51" s="342"/>
      <c r="D51" s="342"/>
      <c r="E51" s="342"/>
      <c r="F51" s="342"/>
    </row>
    <row r="52" spans="1:6" s="12" customFormat="1" x14ac:dyDescent="0.2">
      <c r="A52" s="342"/>
      <c r="B52" s="342"/>
      <c r="C52" s="342"/>
      <c r="D52" s="454">
        <f>D46-D43</f>
        <v>0</v>
      </c>
      <c r="E52" s="454">
        <f t="shared" ref="E52:F52" si="4">E46-E43</f>
        <v>0</v>
      </c>
      <c r="F52" s="454">
        <f t="shared" si="4"/>
        <v>0</v>
      </c>
    </row>
    <row r="53" spans="1:6" s="12" customFormat="1" x14ac:dyDescent="0.2">
      <c r="A53" s="342"/>
      <c r="B53" s="342"/>
      <c r="C53" s="342"/>
      <c r="D53" s="454">
        <f>D47-D43</f>
        <v>0</v>
      </c>
      <c r="E53" s="454">
        <f t="shared" ref="E53:F53" si="5">E47-E43</f>
        <v>0</v>
      </c>
      <c r="F53" s="454">
        <f t="shared" si="5"/>
        <v>0</v>
      </c>
    </row>
    <row r="54" spans="1:6" s="12" customFormat="1" x14ac:dyDescent="0.2">
      <c r="A54" s="342"/>
      <c r="B54" s="342"/>
      <c r="C54" s="342"/>
      <c r="D54" s="342"/>
    </row>
  </sheetData>
  <mergeCells count="19">
    <mergeCell ref="C22:C23"/>
    <mergeCell ref="C24:C25"/>
    <mergeCell ref="B26:B41"/>
    <mergeCell ref="C26:C27"/>
    <mergeCell ref="C28:C29"/>
    <mergeCell ref="C30:C31"/>
    <mergeCell ref="C32:C33"/>
    <mergeCell ref="C34:C35"/>
    <mergeCell ref="C36:C37"/>
    <mergeCell ref="B8:C11"/>
    <mergeCell ref="D8:D11"/>
    <mergeCell ref="E8:E11"/>
    <mergeCell ref="F9:F11"/>
    <mergeCell ref="B12:C13"/>
    <mergeCell ref="B14:B25"/>
    <mergeCell ref="C14:C15"/>
    <mergeCell ref="C16:C17"/>
    <mergeCell ref="C18:C19"/>
    <mergeCell ref="C20:C21"/>
  </mergeCells>
  <phoneticPr fontId="3"/>
  <printOptions horizontalCentered="1"/>
  <pageMargins left="0.9055118110236221" right="0.51181102362204722" top="0.39370078740157483" bottom="0.74803149606299213" header="0.31496062992125984" footer="0.31496062992125984"/>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02CE6-5C0F-4ABC-BFFE-4FF47F9B61A3}">
  <sheetPr>
    <tabColor rgb="FF92D050"/>
  </sheetPr>
  <dimension ref="A2:X54"/>
  <sheetViews>
    <sheetView view="pageBreakPreview" zoomScaleNormal="87" zoomScaleSheetLayoutView="100" workbookViewId="0"/>
  </sheetViews>
  <sheetFormatPr defaultColWidth="9" defaultRowHeight="13.2" x14ac:dyDescent="0.2"/>
  <cols>
    <col min="3" max="3" width="19.6640625" customWidth="1"/>
    <col min="4" max="6" width="26.33203125" customWidth="1"/>
  </cols>
  <sheetData>
    <row r="2" spans="1:24" ht="14.4" x14ac:dyDescent="0.2">
      <c r="B2" s="11" t="s">
        <v>329</v>
      </c>
    </row>
    <row r="4" spans="1:24" s="12" customFormat="1" x14ac:dyDescent="0.2">
      <c r="A4" s="342"/>
      <c r="E4" s="14" t="s">
        <v>330</v>
      </c>
    </row>
    <row r="5" spans="1:24" s="12" customFormat="1" x14ac:dyDescent="0.2">
      <c r="A5" s="342"/>
      <c r="E5" s="14" t="s">
        <v>331</v>
      </c>
    </row>
    <row r="6" spans="1:24" s="12" customFormat="1" ht="6.75" customHeight="1" x14ac:dyDescent="0.2">
      <c r="A6" s="342"/>
    </row>
    <row r="7" spans="1:24" s="12" customFormat="1" ht="15" thickBot="1" x14ac:dyDescent="0.25">
      <c r="A7" s="342"/>
      <c r="B7" s="11"/>
      <c r="E7" s="13"/>
      <c r="F7" s="13" t="s">
        <v>293</v>
      </c>
    </row>
    <row r="8" spans="1:24" s="12" customFormat="1" ht="15" customHeight="1" x14ac:dyDescent="0.2">
      <c r="A8" s="342"/>
      <c r="B8" s="344"/>
      <c r="C8" s="344"/>
      <c r="D8" s="352" t="s">
        <v>324</v>
      </c>
      <c r="E8" s="427" t="s">
        <v>332</v>
      </c>
      <c r="F8" s="348"/>
    </row>
    <row r="9" spans="1:24" s="12" customFormat="1" ht="15" customHeight="1" x14ac:dyDescent="0.2">
      <c r="A9" s="342"/>
      <c r="B9" s="344"/>
      <c r="C9" s="344"/>
      <c r="D9" s="428"/>
      <c r="E9" s="429"/>
      <c r="F9" s="352" t="s">
        <v>333</v>
      </c>
    </row>
    <row r="10" spans="1:24" s="12" customFormat="1" ht="10.5" customHeight="1" x14ac:dyDescent="0.2">
      <c r="A10" s="342"/>
      <c r="B10" s="344"/>
      <c r="C10" s="344"/>
      <c r="D10" s="428"/>
      <c r="E10" s="429"/>
      <c r="F10" s="353"/>
    </row>
    <row r="11" spans="1:24" s="12" customFormat="1" ht="44.25" customHeight="1" x14ac:dyDescent="0.2">
      <c r="A11" s="342"/>
      <c r="B11" s="344"/>
      <c r="C11" s="344"/>
      <c r="D11" s="430"/>
      <c r="E11" s="431"/>
      <c r="F11" s="358"/>
      <c r="X11" s="12" t="s">
        <v>300</v>
      </c>
    </row>
    <row r="12" spans="1:24" s="12" customFormat="1" ht="20.25" customHeight="1" x14ac:dyDescent="0.2">
      <c r="A12" s="342"/>
      <c r="B12" s="359" t="s">
        <v>301</v>
      </c>
      <c r="C12" s="432"/>
      <c r="D12" s="433">
        <v>401</v>
      </c>
      <c r="E12" s="363">
        <f>E14+E16+E18+E20+E22+E24</f>
        <v>3234</v>
      </c>
      <c r="F12" s="455">
        <f>F14+F16+F18+F20+F22+F24</f>
        <v>1032</v>
      </c>
    </row>
    <row r="13" spans="1:24" s="12" customFormat="1" ht="20.25" customHeight="1" thickBot="1" x14ac:dyDescent="0.25">
      <c r="A13" s="342"/>
      <c r="B13" s="366"/>
      <c r="C13" s="434"/>
      <c r="D13" s="435"/>
      <c r="E13" s="370"/>
      <c r="F13" s="372">
        <f>F12/E12</f>
        <v>0.31910946196660483</v>
      </c>
    </row>
    <row r="14" spans="1:24" s="12" customFormat="1" ht="20.25" customHeight="1" thickTop="1" x14ac:dyDescent="0.2">
      <c r="A14" s="342"/>
      <c r="B14" s="66" t="s">
        <v>302</v>
      </c>
      <c r="C14" s="380" t="s">
        <v>303</v>
      </c>
      <c r="D14" s="436">
        <v>45</v>
      </c>
      <c r="E14" s="383">
        <v>124</v>
      </c>
      <c r="F14" s="385">
        <v>14</v>
      </c>
    </row>
    <row r="15" spans="1:24" s="12" customFormat="1" ht="20.25" customHeight="1" x14ac:dyDescent="0.2">
      <c r="A15" s="342"/>
      <c r="B15" s="72"/>
      <c r="C15" s="87"/>
      <c r="D15" s="437"/>
      <c r="E15" s="438"/>
      <c r="F15" s="439">
        <f>F14/E14</f>
        <v>0.11290322580645161</v>
      </c>
    </row>
    <row r="16" spans="1:24" s="12" customFormat="1" ht="20.25" customHeight="1" x14ac:dyDescent="0.2">
      <c r="A16" s="342"/>
      <c r="B16" s="72"/>
      <c r="C16" s="82" t="s">
        <v>304</v>
      </c>
      <c r="D16" s="440">
        <v>75</v>
      </c>
      <c r="E16" s="363">
        <v>1212</v>
      </c>
      <c r="F16" s="365">
        <v>192</v>
      </c>
    </row>
    <row r="17" spans="1:6" s="12" customFormat="1" ht="20.25" customHeight="1" x14ac:dyDescent="0.2">
      <c r="A17" s="342"/>
      <c r="B17" s="72"/>
      <c r="C17" s="87"/>
      <c r="D17" s="441"/>
      <c r="E17" s="442"/>
      <c r="F17" s="443">
        <f>F16/E16</f>
        <v>0.15841584158415842</v>
      </c>
    </row>
    <row r="18" spans="1:6" s="12" customFormat="1" ht="20.25" customHeight="1" x14ac:dyDescent="0.2">
      <c r="A18" s="342"/>
      <c r="B18" s="72"/>
      <c r="C18" s="398" t="s">
        <v>305</v>
      </c>
      <c r="D18" s="440">
        <v>24</v>
      </c>
      <c r="E18" s="363">
        <v>219</v>
      </c>
      <c r="F18" s="365">
        <v>31</v>
      </c>
    </row>
    <row r="19" spans="1:6" s="12" customFormat="1" ht="20.25" customHeight="1" x14ac:dyDescent="0.2">
      <c r="A19" s="342"/>
      <c r="B19" s="72"/>
      <c r="C19" s="327"/>
      <c r="D19" s="441"/>
      <c r="E19" s="442"/>
      <c r="F19" s="443">
        <f>F18/E18</f>
        <v>0.14155251141552511</v>
      </c>
    </row>
    <row r="20" spans="1:6" s="12" customFormat="1" ht="20.25" customHeight="1" x14ac:dyDescent="0.2">
      <c r="A20" s="342"/>
      <c r="B20" s="72"/>
      <c r="C20" s="82" t="s">
        <v>306</v>
      </c>
      <c r="D20" s="440">
        <v>90</v>
      </c>
      <c r="E20" s="363">
        <v>338</v>
      </c>
      <c r="F20" s="365">
        <v>119</v>
      </c>
    </row>
    <row r="21" spans="1:6" s="12" customFormat="1" ht="20.25" customHeight="1" x14ac:dyDescent="0.2">
      <c r="A21" s="342"/>
      <c r="B21" s="72"/>
      <c r="C21" s="87"/>
      <c r="D21" s="441"/>
      <c r="E21" s="442"/>
      <c r="F21" s="443">
        <f>F20/E20</f>
        <v>0.35207100591715978</v>
      </c>
    </row>
    <row r="22" spans="1:6" s="12" customFormat="1" ht="20.25" customHeight="1" x14ac:dyDescent="0.2">
      <c r="A22" s="342"/>
      <c r="B22" s="72"/>
      <c r="C22" s="82" t="s">
        <v>307</v>
      </c>
      <c r="D22" s="440">
        <v>8</v>
      </c>
      <c r="E22" s="363">
        <v>154</v>
      </c>
      <c r="F22" s="365">
        <v>65</v>
      </c>
    </row>
    <row r="23" spans="1:6" s="12" customFormat="1" ht="20.25" customHeight="1" x14ac:dyDescent="0.2">
      <c r="A23" s="342"/>
      <c r="B23" s="72"/>
      <c r="C23" s="87"/>
      <c r="D23" s="441"/>
      <c r="E23" s="442"/>
      <c r="F23" s="443">
        <f>F22/E22</f>
        <v>0.42207792207792205</v>
      </c>
    </row>
    <row r="24" spans="1:6" s="12" customFormat="1" ht="20.25" customHeight="1" x14ac:dyDescent="0.2">
      <c r="A24" s="342"/>
      <c r="B24" s="72"/>
      <c r="C24" s="82" t="s">
        <v>308</v>
      </c>
      <c r="D24" s="440">
        <v>159</v>
      </c>
      <c r="E24" s="363">
        <v>1187</v>
      </c>
      <c r="F24" s="365">
        <v>611</v>
      </c>
    </row>
    <row r="25" spans="1:6" s="12" customFormat="1" ht="20.25" customHeight="1" thickBot="1" x14ac:dyDescent="0.25">
      <c r="A25" s="342"/>
      <c r="B25" s="72"/>
      <c r="C25" s="87"/>
      <c r="D25" s="437"/>
      <c r="E25" s="438"/>
      <c r="F25" s="439">
        <f>F24/E24</f>
        <v>0.51474304970513896</v>
      </c>
    </row>
    <row r="26" spans="1:6" s="12" customFormat="1" ht="20.25" customHeight="1" thickTop="1" x14ac:dyDescent="0.2">
      <c r="A26" s="342"/>
      <c r="B26" s="66" t="s">
        <v>309</v>
      </c>
      <c r="C26" s="380" t="s">
        <v>310</v>
      </c>
      <c r="D26" s="436">
        <v>87</v>
      </c>
      <c r="E26" s="383">
        <v>54</v>
      </c>
      <c r="F26" s="385">
        <v>19</v>
      </c>
    </row>
    <row r="27" spans="1:6" s="12" customFormat="1" ht="20.25" customHeight="1" x14ac:dyDescent="0.2">
      <c r="A27" s="342"/>
      <c r="B27" s="72"/>
      <c r="C27" s="87"/>
      <c r="D27" s="441"/>
      <c r="E27" s="442"/>
      <c r="F27" s="443">
        <f>F26/E26</f>
        <v>0.35185185185185186</v>
      </c>
    </row>
    <row r="28" spans="1:6" s="12" customFormat="1" ht="20.25" customHeight="1" x14ac:dyDescent="0.2">
      <c r="A28" s="342"/>
      <c r="B28" s="72"/>
      <c r="C28" s="82" t="s">
        <v>311</v>
      </c>
      <c r="D28" s="444">
        <v>178</v>
      </c>
      <c r="E28" s="377">
        <v>309</v>
      </c>
      <c r="F28" s="395">
        <v>134</v>
      </c>
    </row>
    <row r="29" spans="1:6" s="12" customFormat="1" ht="20.25" customHeight="1" x14ac:dyDescent="0.2">
      <c r="A29" s="342"/>
      <c r="B29" s="72"/>
      <c r="C29" s="87"/>
      <c r="D29" s="441"/>
      <c r="E29" s="370"/>
      <c r="F29" s="372">
        <f>F28/E28</f>
        <v>0.4336569579288026</v>
      </c>
    </row>
    <row r="30" spans="1:6" s="12" customFormat="1" ht="20.25" customHeight="1" x14ac:dyDescent="0.2">
      <c r="A30" s="342"/>
      <c r="B30" s="72"/>
      <c r="C30" s="82" t="s">
        <v>312</v>
      </c>
      <c r="D30" s="437">
        <v>53</v>
      </c>
      <c r="E30" s="363">
        <v>214</v>
      </c>
      <c r="F30" s="365">
        <v>92</v>
      </c>
    </row>
    <row r="31" spans="1:6" s="12" customFormat="1" ht="20.25" customHeight="1" x14ac:dyDescent="0.2">
      <c r="A31" s="342"/>
      <c r="B31" s="72"/>
      <c r="C31" s="87"/>
      <c r="D31" s="441"/>
      <c r="E31" s="370"/>
      <c r="F31" s="372">
        <f>F30/E30</f>
        <v>0.42990654205607476</v>
      </c>
    </row>
    <row r="32" spans="1:6" s="12" customFormat="1" ht="20.25" customHeight="1" x14ac:dyDescent="0.2">
      <c r="A32" s="342"/>
      <c r="B32" s="72"/>
      <c r="C32" s="82" t="s">
        <v>313</v>
      </c>
      <c r="D32" s="437">
        <v>26</v>
      </c>
      <c r="E32" s="363">
        <v>186</v>
      </c>
      <c r="F32" s="365">
        <v>89</v>
      </c>
    </row>
    <row r="33" spans="1:6" s="12" customFormat="1" ht="20.25" customHeight="1" x14ac:dyDescent="0.2">
      <c r="A33" s="342"/>
      <c r="B33" s="72"/>
      <c r="C33" s="87"/>
      <c r="D33" s="441"/>
      <c r="E33" s="370"/>
      <c r="F33" s="372">
        <f>F32/E32</f>
        <v>0.478494623655914</v>
      </c>
    </row>
    <row r="34" spans="1:6" s="12" customFormat="1" ht="20.25" customHeight="1" x14ac:dyDescent="0.2">
      <c r="A34" s="342"/>
      <c r="B34" s="72"/>
      <c r="C34" s="82" t="s">
        <v>314</v>
      </c>
      <c r="D34" s="437">
        <v>31</v>
      </c>
      <c r="E34" s="363">
        <v>578</v>
      </c>
      <c r="F34" s="365">
        <v>189</v>
      </c>
    </row>
    <row r="35" spans="1:6" s="12" customFormat="1" ht="20.25" customHeight="1" x14ac:dyDescent="0.2">
      <c r="A35" s="342"/>
      <c r="B35" s="72"/>
      <c r="C35" s="87"/>
      <c r="D35" s="441"/>
      <c r="E35" s="370"/>
      <c r="F35" s="372">
        <f>F34/E34</f>
        <v>0.32698961937716264</v>
      </c>
    </row>
    <row r="36" spans="1:6" s="12" customFormat="1" ht="20.25" customHeight="1" x14ac:dyDescent="0.2">
      <c r="A36" s="342"/>
      <c r="B36" s="72"/>
      <c r="C36" s="82" t="s">
        <v>315</v>
      </c>
      <c r="D36" s="444">
        <v>26</v>
      </c>
      <c r="E36" s="363">
        <v>1893</v>
      </c>
      <c r="F36" s="365">
        <v>509</v>
      </c>
    </row>
    <row r="37" spans="1:6" s="12" customFormat="1" ht="20.25" customHeight="1" thickBot="1" x14ac:dyDescent="0.25">
      <c r="A37" s="342"/>
      <c r="B37" s="72"/>
      <c r="C37" s="87"/>
      <c r="D37" s="437"/>
      <c r="E37" s="438"/>
      <c r="F37" s="439">
        <f>F36/E36</f>
        <v>0.26888536714210248</v>
      </c>
    </row>
    <row r="38" spans="1:6" s="12" customFormat="1" ht="20.25" customHeight="1" thickTop="1" x14ac:dyDescent="0.2">
      <c r="A38" s="342"/>
      <c r="B38" s="72"/>
      <c r="C38" s="445" t="s">
        <v>316</v>
      </c>
      <c r="D38" s="71">
        <f>D28+D30+D32+D34</f>
        <v>288</v>
      </c>
      <c r="E38" s="446">
        <f>E28+E30+E32+E34</f>
        <v>1287</v>
      </c>
      <c r="F38" s="447">
        <f>F28+F30+F32+F34</f>
        <v>504</v>
      </c>
    </row>
    <row r="39" spans="1:6" s="12" customFormat="1" ht="20.25" customHeight="1" x14ac:dyDescent="0.2">
      <c r="A39" s="342"/>
      <c r="B39" s="72"/>
      <c r="C39" s="412" t="s">
        <v>317</v>
      </c>
      <c r="D39" s="441"/>
      <c r="E39" s="442"/>
      <c r="F39" s="443">
        <f>F38/E38</f>
        <v>0.39160839160839161</v>
      </c>
    </row>
    <row r="40" spans="1:6" s="12" customFormat="1" ht="20.25" customHeight="1" x14ac:dyDescent="0.2">
      <c r="A40" s="342"/>
      <c r="B40" s="72"/>
      <c r="C40" s="413" t="s">
        <v>316</v>
      </c>
      <c r="D40" s="50">
        <f>D30+D32+D34+D36</f>
        <v>136</v>
      </c>
      <c r="E40" s="448">
        <f>E30+E32+E34+E36</f>
        <v>2871</v>
      </c>
      <c r="F40" s="456">
        <f>F30+F32+F34+F36</f>
        <v>879</v>
      </c>
    </row>
    <row r="41" spans="1:6" s="12" customFormat="1" ht="20.25" customHeight="1" thickBot="1" x14ac:dyDescent="0.25">
      <c r="A41" s="342"/>
      <c r="B41" s="105"/>
      <c r="C41" s="412" t="s">
        <v>318</v>
      </c>
      <c r="D41" s="441"/>
      <c r="E41" s="450"/>
      <c r="F41" s="451">
        <f>F40/E40</f>
        <v>0.30616509926854757</v>
      </c>
    </row>
    <row r="42" spans="1:6" s="12" customFormat="1" x14ac:dyDescent="0.2">
      <c r="A42" s="342"/>
      <c r="B42" s="417"/>
      <c r="C42" s="418"/>
      <c r="D42" s="419"/>
      <c r="E42" s="420"/>
    </row>
    <row r="43" spans="1:6" s="453" customFormat="1" x14ac:dyDescent="0.2">
      <c r="A43" s="452"/>
      <c r="B43" s="453" t="s">
        <v>327</v>
      </c>
      <c r="D43" s="453">
        <f>D26+D28+D30+D32+D34+D36</f>
        <v>401</v>
      </c>
      <c r="E43" s="453">
        <f t="shared" ref="E43:F43" si="0">E26+E28+E30+E32+E34+E36</f>
        <v>3234</v>
      </c>
      <c r="F43" s="453">
        <f t="shared" si="0"/>
        <v>1032</v>
      </c>
    </row>
    <row r="44" spans="1:6" s="12" customFormat="1" x14ac:dyDescent="0.2">
      <c r="A44" s="342"/>
      <c r="B44" s="65" t="s">
        <v>328</v>
      </c>
      <c r="E44" s="113"/>
      <c r="F44" s="113">
        <f>F43/E43</f>
        <v>0.31910946196660483</v>
      </c>
    </row>
    <row r="45" spans="1:6" s="12" customFormat="1" x14ac:dyDescent="0.2">
      <c r="A45" s="342"/>
      <c r="B45" s="65"/>
      <c r="E45" s="113"/>
      <c r="F45" s="113"/>
    </row>
    <row r="46" spans="1:6" s="12" customFormat="1" x14ac:dyDescent="0.2">
      <c r="A46" s="342"/>
      <c r="B46" s="65" t="s">
        <v>267</v>
      </c>
      <c r="D46" s="112">
        <f>D38+D36+D26</f>
        <v>401</v>
      </c>
      <c r="E46" s="112">
        <f t="shared" ref="E46:F46" si="1">E38+E36+E26</f>
        <v>3234</v>
      </c>
      <c r="F46" s="112">
        <f t="shared" si="1"/>
        <v>1032</v>
      </c>
    </row>
    <row r="47" spans="1:6" s="12" customFormat="1" x14ac:dyDescent="0.2">
      <c r="A47" s="342"/>
      <c r="B47" s="65"/>
      <c r="D47" s="112">
        <f>D40+D26+D28</f>
        <v>401</v>
      </c>
      <c r="E47" s="112">
        <f t="shared" ref="E47:F47" si="2">E40+E26+E28</f>
        <v>3234</v>
      </c>
      <c r="F47" s="112">
        <f t="shared" si="2"/>
        <v>1032</v>
      </c>
    </row>
    <row r="48" spans="1:6" s="12" customFormat="1" x14ac:dyDescent="0.2">
      <c r="A48" s="342"/>
      <c r="B48" s="342"/>
      <c r="E48" s="113"/>
      <c r="F48" s="113"/>
    </row>
    <row r="49" spans="1:6" s="323" customFormat="1" x14ac:dyDescent="0.2">
      <c r="A49" s="424"/>
      <c r="B49" s="424" t="s">
        <v>268</v>
      </c>
      <c r="C49" s="424"/>
      <c r="D49" s="424">
        <f>D12-D43</f>
        <v>0</v>
      </c>
      <c r="E49" s="424">
        <f t="shared" ref="E49:F50" si="3">E12-E43</f>
        <v>0</v>
      </c>
      <c r="F49" s="424">
        <f t="shared" si="3"/>
        <v>0</v>
      </c>
    </row>
    <row r="50" spans="1:6" s="323" customFormat="1" x14ac:dyDescent="0.2">
      <c r="A50" s="424"/>
      <c r="B50" s="424"/>
      <c r="C50" s="424"/>
      <c r="D50" s="424"/>
      <c r="E50" s="424"/>
      <c r="F50" s="424">
        <f t="shared" si="3"/>
        <v>0</v>
      </c>
    </row>
    <row r="51" spans="1:6" s="12" customFormat="1" x14ac:dyDescent="0.2">
      <c r="A51" s="342"/>
      <c r="B51" s="342"/>
      <c r="C51" s="342"/>
      <c r="D51" s="342"/>
      <c r="E51" s="342"/>
      <c r="F51" s="342"/>
    </row>
    <row r="52" spans="1:6" s="12" customFormat="1" x14ac:dyDescent="0.2">
      <c r="A52" s="342"/>
      <c r="B52" s="342"/>
      <c r="C52" s="342"/>
      <c r="D52" s="454">
        <f>D46-D43</f>
        <v>0</v>
      </c>
      <c r="E52" s="454">
        <f t="shared" ref="E52:F52" si="4">E46-E43</f>
        <v>0</v>
      </c>
      <c r="F52" s="454">
        <f t="shared" si="4"/>
        <v>0</v>
      </c>
    </row>
    <row r="53" spans="1:6" s="12" customFormat="1" x14ac:dyDescent="0.2">
      <c r="A53" s="342"/>
      <c r="B53" s="342"/>
      <c r="C53" s="342"/>
      <c r="D53" s="454">
        <f>D47-D43</f>
        <v>0</v>
      </c>
      <c r="E53" s="454">
        <f t="shared" ref="E53:F53" si="5">E47-E43</f>
        <v>0</v>
      </c>
      <c r="F53" s="454">
        <f t="shared" si="5"/>
        <v>0</v>
      </c>
    </row>
    <row r="54" spans="1:6" s="12" customFormat="1" x14ac:dyDescent="0.2">
      <c r="A54" s="342"/>
      <c r="B54" s="342"/>
      <c r="C54" s="342"/>
      <c r="D54" s="342"/>
    </row>
  </sheetData>
  <mergeCells count="19">
    <mergeCell ref="C22:C23"/>
    <mergeCell ref="C24:C25"/>
    <mergeCell ref="B26:B41"/>
    <mergeCell ref="C26:C27"/>
    <mergeCell ref="C28:C29"/>
    <mergeCell ref="C30:C31"/>
    <mergeCell ref="C32:C33"/>
    <mergeCell ref="C34:C35"/>
    <mergeCell ref="C36:C37"/>
    <mergeCell ref="B8:C11"/>
    <mergeCell ref="D8:D11"/>
    <mergeCell ref="E8:E11"/>
    <mergeCell ref="F9:F11"/>
    <mergeCell ref="B12:C13"/>
    <mergeCell ref="B14:B25"/>
    <mergeCell ref="C14:C15"/>
    <mergeCell ref="C16:C17"/>
    <mergeCell ref="C18:C19"/>
    <mergeCell ref="C20:C21"/>
  </mergeCells>
  <phoneticPr fontId="3"/>
  <pageMargins left="0.92" right="0.53" top="0.39"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目次</vt:lpstr>
      <vt:lpstr>表1</vt:lpstr>
      <vt:lpstr>表2</vt:lpstr>
      <vt:lpstr>表3‐1</vt:lpstr>
      <vt:lpstr>表3-2</vt:lpstr>
      <vt:lpstr>表3-3</vt:lpstr>
      <vt:lpstr>表4</vt:lpstr>
      <vt:lpstr>表5-1</vt:lpstr>
      <vt:lpstr>表5-2</vt:lpstr>
      <vt:lpstr>表5-3</vt:lpstr>
      <vt:lpstr>表5-4</vt:lpstr>
      <vt:lpstr>表5-5</vt:lpstr>
      <vt:lpstr>表5-6</vt:lpstr>
      <vt:lpstr>表5-7</vt:lpstr>
      <vt:lpstr>表5-8</vt:lpstr>
      <vt:lpstr>表6</vt:lpstr>
      <vt:lpstr>表7</vt:lpstr>
      <vt:lpstr>表8</vt:lpstr>
      <vt:lpstr>表9</vt:lpstr>
      <vt:lpstr>表10</vt:lpstr>
      <vt:lpstr>表11</vt:lpstr>
      <vt:lpstr>表12-1</vt:lpstr>
      <vt:lpstr>表12-2</vt:lpstr>
      <vt:lpstr>表12-3</vt:lpstr>
      <vt:lpstr>表12-4</vt:lpstr>
      <vt:lpstr>表1!Print_Area</vt:lpstr>
      <vt:lpstr>表10!Print_Area</vt:lpstr>
      <vt:lpstr>表11!Print_Area</vt:lpstr>
      <vt:lpstr>'表12-1'!Print_Area</vt:lpstr>
      <vt:lpstr>'表12-2'!Print_Area</vt:lpstr>
      <vt:lpstr>'表12-3'!Print_Area</vt:lpstr>
      <vt:lpstr>'表12-4'!Print_Area</vt:lpstr>
      <vt:lpstr>表2!Print_Area</vt:lpstr>
      <vt:lpstr>表3‐1!Print_Area</vt:lpstr>
      <vt:lpstr>'表3-2'!Print_Area</vt:lpstr>
      <vt:lpstr>'表3-3'!Print_Area</vt:lpstr>
      <vt:lpstr>表4!Print_Area</vt:lpstr>
      <vt:lpstr>'表5-1'!Print_Area</vt:lpstr>
      <vt:lpstr>'表5-2'!Print_Area</vt:lpstr>
      <vt:lpstr>'表5-3'!Print_Area</vt:lpstr>
      <vt:lpstr>'表5-4'!Print_Area</vt:lpstr>
      <vt:lpstr>'表5-5'!Print_Area</vt:lpstr>
      <vt:lpstr>'表5-6'!Print_Area</vt:lpstr>
      <vt:lpstr>'表5-7'!Print_Area</vt:lpstr>
      <vt:lpstr>'表5-8'!Print_Area</vt:lpstr>
      <vt:lpstr>表6!Print_Area</vt:lpstr>
      <vt:lpstr>表7!Print_Area</vt:lpstr>
      <vt:lpstr>表8!Print_Area</vt:lpstr>
      <vt:lpstr>表9!Print_Area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白崎 恭香</dc:creator>
  <cp:lastModifiedBy>白崎 恭香</cp:lastModifiedBy>
  <dcterms:created xsi:type="dcterms:W3CDTF">2025-05-29T04:36:15Z</dcterms:created>
  <dcterms:modified xsi:type="dcterms:W3CDTF">2025-05-29T04:39:15Z</dcterms:modified>
</cp:coreProperties>
</file>